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8795" windowHeight="12015"/>
  </bookViews>
  <sheets>
    <sheet name="Stavba" sheetId="1" r:id="rId1"/>
    <sheet name="CV14 CV14_1 KL" sheetId="2" r:id="rId2"/>
    <sheet name="CV14 CV14_1 Rek" sheetId="3" r:id="rId3"/>
    <sheet name="CV14 CV14_1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'CV14 CV14_1 Pol'!$1:$6</definedName>
    <definedName name="_xlnm.Print_Titles" localSheetId="2">'CV14 CV14_1 Rek'!$1:$6</definedName>
    <definedName name="Objednatel" localSheetId="0">Stavba!$D$11</definedName>
    <definedName name="Objekt" localSheetId="0">Stavba!$B$29</definedName>
    <definedName name="_xlnm.Print_Area" localSheetId="1">'CV14 CV14_1 KL'!$A$1:$G$45</definedName>
    <definedName name="_xlnm.Print_Area" localSheetId="3">'CV14 CV14_1 Pol'!$A$1:$K$65</definedName>
    <definedName name="_xlnm.Print_Area" localSheetId="2">'CV14 CV14_1 Rek'!$A$1:$I$22</definedName>
    <definedName name="_xlnm.Print_Area" localSheetId="0">Stavba!$B$1:$J$67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'CV14 CV14_1 Pol'!#REF!</definedName>
    <definedName name="solver_typ" localSheetId="3" hidden="1">1</definedName>
    <definedName name="solver_val" localSheetId="3" hidden="1">0</definedName>
    <definedName name="SoucetDilu" localSheetId="0">Stavba!$F$55:$J$55</definedName>
    <definedName name="StavbaCelkem" localSheetId="0">Stavba!$H$31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1" i="3"/>
  <c r="D15" i="2"/>
  <c r="I20" i="3"/>
  <c r="G15" i="2" s="1"/>
  <c r="BE64" i="4"/>
  <c r="BD64"/>
  <c r="BC64"/>
  <c r="BB64"/>
  <c r="K64"/>
  <c r="I64"/>
  <c r="G64"/>
  <c r="BA64" s="1"/>
  <c r="BA65" s="1"/>
  <c r="E14" i="3" s="1"/>
  <c r="B14"/>
  <c r="A14"/>
  <c r="BE65" i="4"/>
  <c r="I14" i="3" s="1"/>
  <c r="BD65" i="4"/>
  <c r="H14" i="3" s="1"/>
  <c r="BC65" i="4"/>
  <c r="G14" i="3" s="1"/>
  <c r="BB65" i="4"/>
  <c r="F14" i="3" s="1"/>
  <c r="K65" i="4"/>
  <c r="I65"/>
  <c r="G65"/>
  <c r="BE61"/>
  <c r="BD61"/>
  <c r="BC61"/>
  <c r="BB61"/>
  <c r="K61"/>
  <c r="I61"/>
  <c r="G61"/>
  <c r="BA61" s="1"/>
  <c r="BA62" s="1"/>
  <c r="E13" i="3" s="1"/>
  <c r="B13"/>
  <c r="A13"/>
  <c r="BE62" i="4"/>
  <c r="I13" i="3" s="1"/>
  <c r="BD62" i="4"/>
  <c r="H13" i="3" s="1"/>
  <c r="BC62" i="4"/>
  <c r="G13" i="3" s="1"/>
  <c r="BB62" i="4"/>
  <c r="F13" i="3" s="1"/>
  <c r="K62" i="4"/>
  <c r="I62"/>
  <c r="G62"/>
  <c r="BE58"/>
  <c r="BD58"/>
  <c r="BC58"/>
  <c r="BB58"/>
  <c r="K58"/>
  <c r="I58"/>
  <c r="G58"/>
  <c r="BA58" s="1"/>
  <c r="BE57"/>
  <c r="BD57"/>
  <c r="BC57"/>
  <c r="BB57"/>
  <c r="K57"/>
  <c r="I57"/>
  <c r="G57"/>
  <c r="BA57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54"/>
  <c r="BD54"/>
  <c r="BC54"/>
  <c r="BB54"/>
  <c r="K54"/>
  <c r="I54"/>
  <c r="G54"/>
  <c r="BA54" s="1"/>
  <c r="BA59" s="1"/>
  <c r="E12" i="3" s="1"/>
  <c r="B12"/>
  <c r="A12"/>
  <c r="BE59" i="4"/>
  <c r="I12" i="3" s="1"/>
  <c r="BD59" i="4"/>
  <c r="H12" i="3" s="1"/>
  <c r="BC59" i="4"/>
  <c r="G12" i="3" s="1"/>
  <c r="BB59" i="4"/>
  <c r="F12" i="3" s="1"/>
  <c r="K59" i="4"/>
  <c r="I59"/>
  <c r="G59"/>
  <c r="BE50"/>
  <c r="BD50"/>
  <c r="BC50"/>
  <c r="BB50"/>
  <c r="K50"/>
  <c r="I50"/>
  <c r="G50"/>
  <c r="BA50" s="1"/>
  <c r="BE49"/>
  <c r="BD49"/>
  <c r="BC49"/>
  <c r="BB49"/>
  <c r="K49"/>
  <c r="I49"/>
  <c r="G49"/>
  <c r="BA49" s="1"/>
  <c r="BE47"/>
  <c r="BD47"/>
  <c r="BC47"/>
  <c r="BB47"/>
  <c r="K47"/>
  <c r="I47"/>
  <c r="G47"/>
  <c r="BA47" s="1"/>
  <c r="BE46"/>
  <c r="BD46"/>
  <c r="BC46"/>
  <c r="BB46"/>
  <c r="K46"/>
  <c r="I46"/>
  <c r="G46"/>
  <c r="BA46" s="1"/>
  <c r="BE45"/>
  <c r="BD45"/>
  <c r="BC45"/>
  <c r="BB45"/>
  <c r="K45"/>
  <c r="I45"/>
  <c r="G45"/>
  <c r="BA45" s="1"/>
  <c r="BA52" s="1"/>
  <c r="E11" i="3" s="1"/>
  <c r="BE44" i="4"/>
  <c r="BD44"/>
  <c r="BC44"/>
  <c r="BB44"/>
  <c r="BA44"/>
  <c r="K44"/>
  <c r="I44"/>
  <c r="G44"/>
  <c r="BE43"/>
  <c r="BD43"/>
  <c r="BC43"/>
  <c r="BB43"/>
  <c r="BA43"/>
  <c r="K43"/>
  <c r="I43"/>
  <c r="G43"/>
  <c r="BE42"/>
  <c r="BD42"/>
  <c r="BC42"/>
  <c r="BB42"/>
  <c r="BA42"/>
  <c r="K42"/>
  <c r="I42"/>
  <c r="G42"/>
  <c r="BE41"/>
  <c r="BD41"/>
  <c r="BC41"/>
  <c r="BB41"/>
  <c r="BA41"/>
  <c r="K41"/>
  <c r="I41"/>
  <c r="G41"/>
  <c r="B11" i="3"/>
  <c r="A11"/>
  <c r="BE52" i="4"/>
  <c r="I11" i="3" s="1"/>
  <c r="BD52" i="4"/>
  <c r="H11" i="3" s="1"/>
  <c r="BC52" i="4"/>
  <c r="G11" i="3" s="1"/>
  <c r="BB52" i="4"/>
  <c r="F11" i="3" s="1"/>
  <c r="K52" i="4"/>
  <c r="I52"/>
  <c r="G52"/>
  <c r="BE38"/>
  <c r="BD38"/>
  <c r="BC38"/>
  <c r="BB38"/>
  <c r="K38"/>
  <c r="I38"/>
  <c r="G38"/>
  <c r="BA38" s="1"/>
  <c r="BA39" s="1"/>
  <c r="E10" i="3" s="1"/>
  <c r="B10"/>
  <c r="A10"/>
  <c r="BE39" i="4"/>
  <c r="I10" i="3" s="1"/>
  <c r="BD39" i="4"/>
  <c r="H10" i="3" s="1"/>
  <c r="BC39" i="4"/>
  <c r="G10" i="3" s="1"/>
  <c r="BB39" i="4"/>
  <c r="F10" i="3" s="1"/>
  <c r="K39" i="4"/>
  <c r="I39"/>
  <c r="G39"/>
  <c r="BE35"/>
  <c r="BD35"/>
  <c r="BC35"/>
  <c r="BB35"/>
  <c r="K35"/>
  <c r="I35"/>
  <c r="G35"/>
  <c r="BA35" s="1"/>
  <c r="BE34"/>
  <c r="BD34"/>
  <c r="BC34"/>
  <c r="BB34"/>
  <c r="K34"/>
  <c r="I34"/>
  <c r="G34"/>
  <c r="BA34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9" i="3"/>
  <c r="A9"/>
  <c r="BE36" i="4"/>
  <c r="I9" i="3" s="1"/>
  <c r="BD36" i="4"/>
  <c r="H9" i="3" s="1"/>
  <c r="BC36" i="4"/>
  <c r="G9" i="3" s="1"/>
  <c r="BB36" i="4"/>
  <c r="F9" i="3" s="1"/>
  <c r="K36" i="4"/>
  <c r="I36"/>
  <c r="G36"/>
  <c r="BE29"/>
  <c r="BD29"/>
  <c r="BC29"/>
  <c r="BB29"/>
  <c r="BA29"/>
  <c r="K29"/>
  <c r="I29"/>
  <c r="G29"/>
  <c r="BE28"/>
  <c r="BD28"/>
  <c r="BC28"/>
  <c r="BB28"/>
  <c r="BA28"/>
  <c r="K28"/>
  <c r="I28"/>
  <c r="G28"/>
  <c r="BE27"/>
  <c r="BD27"/>
  <c r="BC27"/>
  <c r="BB27"/>
  <c r="K27"/>
  <c r="I27"/>
  <c r="G27"/>
  <c r="BA27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BA24"/>
  <c r="K24"/>
  <c r="I24"/>
  <c r="G24"/>
  <c r="BE23"/>
  <c r="BD23"/>
  <c r="BC23"/>
  <c r="BB23"/>
  <c r="BA23"/>
  <c r="K23"/>
  <c r="I23"/>
  <c r="G23"/>
  <c r="BE22"/>
  <c r="BD22"/>
  <c r="BC22"/>
  <c r="BB22"/>
  <c r="BA22"/>
  <c r="K22"/>
  <c r="I22"/>
  <c r="G22"/>
  <c r="BE21"/>
  <c r="BD21"/>
  <c r="BC21"/>
  <c r="BB21"/>
  <c r="K21"/>
  <c r="I21"/>
  <c r="G21"/>
  <c r="BA21" s="1"/>
  <c r="BA30" s="1"/>
  <c r="E8" i="3" s="1"/>
  <c r="BE20" i="4"/>
  <c r="BD20"/>
  <c r="BC20"/>
  <c r="BB20"/>
  <c r="BA20"/>
  <c r="K20"/>
  <c r="I20"/>
  <c r="G20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8" i="3"/>
  <c r="A8"/>
  <c r="BE30" i="4"/>
  <c r="I8" i="3" s="1"/>
  <c r="BD30" i="4"/>
  <c r="H8" i="3" s="1"/>
  <c r="BC30" i="4"/>
  <c r="G8" i="3" s="1"/>
  <c r="BB30" i="4"/>
  <c r="F8" i="3" s="1"/>
  <c r="K30" i="4"/>
  <c r="I30"/>
  <c r="G30"/>
  <c r="BE14"/>
  <c r="BD14"/>
  <c r="BC14"/>
  <c r="BB14"/>
  <c r="BA14"/>
  <c r="K14"/>
  <c r="I14"/>
  <c r="G14"/>
  <c r="BE13"/>
  <c r="BD13"/>
  <c r="BC13"/>
  <c r="BB13"/>
  <c r="BA13"/>
  <c r="K13"/>
  <c r="I13"/>
  <c r="G13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A15" s="1"/>
  <c r="E7" i="3" s="1"/>
  <c r="B7"/>
  <c r="A7"/>
  <c r="BE15" i="4"/>
  <c r="I7" i="3" s="1"/>
  <c r="I15" s="1"/>
  <c r="C21" i="2" s="1"/>
  <c r="BD15" i="4"/>
  <c r="H7" i="3" s="1"/>
  <c r="H15" s="1"/>
  <c r="C17" i="2" s="1"/>
  <c r="BC15" i="4"/>
  <c r="G7" i="3" s="1"/>
  <c r="G15" s="1"/>
  <c r="C18" i="2" s="1"/>
  <c r="BB15" i="4"/>
  <c r="F7" i="3" s="1"/>
  <c r="F15" s="1"/>
  <c r="C16" i="2" s="1"/>
  <c r="K15" i="4"/>
  <c r="I15"/>
  <c r="G15"/>
  <c r="E4"/>
  <c r="F3"/>
  <c r="G23" i="2"/>
  <c r="C33"/>
  <c r="F33" s="1"/>
  <c r="C31"/>
  <c r="G7"/>
  <c r="H66" i="1"/>
  <c r="J55"/>
  <c r="I55"/>
  <c r="H55"/>
  <c r="G55"/>
  <c r="F55"/>
  <c r="H39"/>
  <c r="G39"/>
  <c r="I38"/>
  <c r="I39" s="1"/>
  <c r="H37"/>
  <c r="G37"/>
  <c r="H31"/>
  <c r="G31"/>
  <c r="I30"/>
  <c r="I31" s="1"/>
  <c r="H29"/>
  <c r="G29"/>
  <c r="D22"/>
  <c r="I21"/>
  <c r="I22" s="1"/>
  <c r="D20"/>
  <c r="I19"/>
  <c r="I2"/>
  <c r="E48" l="1"/>
  <c r="E53"/>
  <c r="E51"/>
  <c r="E50"/>
  <c r="G22" i="2"/>
  <c r="I20" i="1"/>
  <c r="I23" s="1"/>
  <c r="F30"/>
  <c r="F31" s="1"/>
  <c r="E55"/>
  <c r="E54"/>
  <c r="E52"/>
  <c r="E49"/>
  <c r="E47"/>
  <c r="F38"/>
  <c r="F39" s="1"/>
  <c r="BA36" i="4"/>
  <c r="E9" i="3" s="1"/>
  <c r="E15" s="1"/>
  <c r="C15" i="2" s="1"/>
  <c r="C19" s="1"/>
  <c r="C22" s="1"/>
  <c r="C23" s="1"/>
  <c r="F30" s="1"/>
  <c r="F31" l="1"/>
  <c r="F34" s="1"/>
  <c r="J39" i="1"/>
  <c r="J38"/>
  <c r="J31"/>
  <c r="J30"/>
</calcChain>
</file>

<file path=xl/sharedStrings.xml><?xml version="1.0" encoding="utf-8"?>
<sst xmlns="http://schemas.openxmlformats.org/spreadsheetml/2006/main" count="357" uniqueCount="231">
  <si>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</si>
  <si>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</si>
  <si>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</si>
  <si>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</si>
  <si>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</si>
  <si>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</si>
  <si>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</si>
  <si>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</si>
  <si>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</si>
  <si>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</si>
  <si>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</si>
  <si>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</si>
  <si>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</si>
  <si>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</si>
  <si>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</si>
  <si>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</si>
  <si>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</si>
  <si>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</si>
  <si>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</si>
  <si>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</si>
  <si>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</si>
  <si>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</si>
  <si>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</si>
  <si>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</si>
  <si>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</si>
  <si>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</si>
  <si>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</si>
  <si>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</si>
  <si>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</si>
  <si>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</si>
  <si>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</si>
  <si>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</si>
  <si>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</si>
  <si>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</si>
  <si>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</si>
  <si>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</si>
  <si>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</si>
  <si>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</si>
  <si>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</si>
  <si>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</si>
  <si>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</si>
  <si>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</si>
  <si>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</si>
  <si>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</si>
  <si>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</si>
  <si>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</si>
  <si>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</si>
  <si>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</si>
  <si>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</si>
  <si>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</si>
  <si>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</si>
  <si>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</si>
  <si>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</si>
  <si>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</si>
  <si>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</si>
  <si>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</si>
  <si>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</si>
  <si>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</si>
  <si>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</si>
  <si>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</si>
  <si>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</si>
  <si>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</si>
  <si>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</si>
  <si>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</si>
  <si>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</si>
  <si>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</si>
  <si>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</si>
  <si>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</si>
  <si>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</si>
  <si>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</si>
  <si>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</si>
  <si>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</si>
  <si>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</si>
  <si>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</si>
  <si>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</si>
  <si>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</si>
  <si>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</si>
  <si>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</si>
  <si>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</si>
  <si>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</si>
  <si>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</si>
  <si>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</si>
  <si>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</si>
  <si>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</si>
  <si>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</si>
  <si>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</si>
  <si>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</si>
  <si>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</si>
  <si>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</si>
  <si>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</si>
  <si>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</si>
  <si>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</si>
  <si>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</si>
  <si>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</si>
  <si>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</si>
  <si>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</si>
  <si>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</si>
  <si>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</si>
  <si>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</si>
  <si>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</si>
  <si>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</si>
  <si>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</si>
  <si>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</si>
  <si>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211148</t>
  </si>
  <si>
    <t>Polní cesty Pacovsko, CV14 v k.ú. Vysoká Lhota</t>
  </si>
  <si>
    <t>211148 Polní cesty Pacovsko, CV14 v k.ú. Vysoká Lhota</t>
  </si>
  <si>
    <t>CV14</t>
  </si>
  <si>
    <t>Polní cesta k.ú. vysoká Lhota</t>
  </si>
  <si>
    <t>CV14 Polní cesta k.ú. vysoká Lhota</t>
  </si>
  <si>
    <t>822.29</t>
  </si>
  <si>
    <t>m2</t>
  </si>
  <si>
    <t>CV14_1</t>
  </si>
  <si>
    <t>Polní cesta k.ú Vysoká Lhota</t>
  </si>
  <si>
    <t>01</t>
  </si>
  <si>
    <t>Přípravné a přidružené práce</t>
  </si>
  <si>
    <t>01 Přípravné a přidružené práce</t>
  </si>
  <si>
    <t>1001</t>
  </si>
  <si>
    <t xml:space="preserve">Vytyčení stavby </t>
  </si>
  <si>
    <t>soub</t>
  </si>
  <si>
    <t>1002</t>
  </si>
  <si>
    <t xml:space="preserve">Geologický průzkum </t>
  </si>
  <si>
    <t>1003</t>
  </si>
  <si>
    <t xml:space="preserve">Vytyčení a ochrana stáv. inž. sítí </t>
  </si>
  <si>
    <t>1004</t>
  </si>
  <si>
    <t>Zaměření skutečného provedení stavby + dokumentace skut. prov.</t>
  </si>
  <si>
    <t>1005</t>
  </si>
  <si>
    <t xml:space="preserve">Zařízení staveniště </t>
  </si>
  <si>
    <t>1006</t>
  </si>
  <si>
    <t xml:space="preserve">Poplatek za skládku přebytečné zeminy </t>
  </si>
  <si>
    <t>m3</t>
  </si>
  <si>
    <t>1010</t>
  </si>
  <si>
    <t xml:space="preserve">Náklady na revize, měření a předepsané zkoušky </t>
  </si>
  <si>
    <t>1 Zemní práce</t>
  </si>
  <si>
    <t>111201101R00</t>
  </si>
  <si>
    <t xml:space="preserve">Odstranění křovin i s kořeny na ploše do 1000 m2 </t>
  </si>
  <si>
    <t>111201401R00</t>
  </si>
  <si>
    <t xml:space="preserve">Spálení křovin a stromů o průměru do 100 mm </t>
  </si>
  <si>
    <t>122302202R00</t>
  </si>
  <si>
    <t xml:space="preserve">Odkopávky pro silnice v hor. 4 do 1000 m3 </t>
  </si>
  <si>
    <t>122302209R00</t>
  </si>
  <si>
    <t xml:space="preserve">Příplatek za lepivost - odkop pro silnice v hor. 4 </t>
  </si>
  <si>
    <t>122402201R00</t>
  </si>
  <si>
    <t xml:space="preserve">Odkopávky pro silnice v hor. 5 do 100 m3 </t>
  </si>
  <si>
    <t>162601102R00</t>
  </si>
  <si>
    <t xml:space="preserve">Vodorovné přemístění výkopku z hor.1-4 do 5000 m </t>
  </si>
  <si>
    <t>171101105R00</t>
  </si>
  <si>
    <t xml:space="preserve">Uložení sypaniny do násypů zhutněných na 103% PS </t>
  </si>
  <si>
    <t>171201201R00</t>
  </si>
  <si>
    <t xml:space="preserve">Uložení sypaniny na skl.-modelace na výšku přes 2m </t>
  </si>
  <si>
    <t>180402112R00</t>
  </si>
  <si>
    <t xml:space="preserve">Založení trávníku parkového výsevem svah do 1:2 </t>
  </si>
  <si>
    <t>00572460</t>
  </si>
  <si>
    <t>Směs travní technická balení 25 kg</t>
  </si>
  <si>
    <t>kg</t>
  </si>
  <si>
    <t>182101101R00</t>
  </si>
  <si>
    <t xml:space="preserve">Svahování přesátou zeminou v zářezech v hor. 1 - 4 </t>
  </si>
  <si>
    <t>175101109R00</t>
  </si>
  <si>
    <t xml:space="preserve">Příplatek za prohození sypaniny </t>
  </si>
  <si>
    <t>184818111R00</t>
  </si>
  <si>
    <t xml:space="preserve">Ošetření kořenů stromů </t>
  </si>
  <si>
    <t>kus</t>
  </si>
  <si>
    <t>2</t>
  </si>
  <si>
    <t>Zakládání</t>
  </si>
  <si>
    <t>2 Zakládání</t>
  </si>
  <si>
    <t>274311116R00</t>
  </si>
  <si>
    <t xml:space="preserve">Beton prahů prostý  C 16/20 </t>
  </si>
  <si>
    <t>272354111R00</t>
  </si>
  <si>
    <t xml:space="preserve">Bednění prahů - zřízení </t>
  </si>
  <si>
    <t>272354211R00</t>
  </si>
  <si>
    <t xml:space="preserve">Bednění prahů - odstranění </t>
  </si>
  <si>
    <t>285991111U00</t>
  </si>
  <si>
    <t>Vrstva z geomříže pro přenos napětí do podloží vč. dodávky geomříže</t>
  </si>
  <si>
    <t>4</t>
  </si>
  <si>
    <t>Vodorovné konstrukce</t>
  </si>
  <si>
    <t>4 Vodorovné konstrukce</t>
  </si>
  <si>
    <t>451571221R00</t>
  </si>
  <si>
    <t xml:space="preserve">Filtrační vrstva ze štěrkopísku tl. do 10 cm </t>
  </si>
  <si>
    <t>5</t>
  </si>
  <si>
    <t>Komunikace</t>
  </si>
  <si>
    <t>5 Komunikace</t>
  </si>
  <si>
    <t>564251111R00</t>
  </si>
  <si>
    <t xml:space="preserve">Podklad ze štěrkopísku po zhutnění tloušťky 15 cm </t>
  </si>
  <si>
    <t>564861111R00</t>
  </si>
  <si>
    <t xml:space="preserve">Podklad ze štěrkodrti po zhutnění tloušťky 20 cm </t>
  </si>
  <si>
    <t>569831111R00</t>
  </si>
  <si>
    <t xml:space="preserve">Zpevnění krajnic štěrkodrtí tloušťky  10 cm </t>
  </si>
  <si>
    <t>569903311R00</t>
  </si>
  <si>
    <t xml:space="preserve">Zřízení zemních krajnic se zhutněním </t>
  </si>
  <si>
    <t>58344169</t>
  </si>
  <si>
    <t>Štěrkodrtě frakce 0-32 A</t>
  </si>
  <si>
    <t>T</t>
  </si>
  <si>
    <t>574381111R00</t>
  </si>
  <si>
    <t xml:space="preserve">Makadam penetr.hrubý, kamen.hrubé z asfaltu, 9 cm </t>
  </si>
  <si>
    <t>573411112R00</t>
  </si>
  <si>
    <t xml:space="preserve">Nátěr penetrační (2x) </t>
  </si>
  <si>
    <t>2*3394</t>
  </si>
  <si>
    <t>596921113R00</t>
  </si>
  <si>
    <t xml:space="preserve">Kladení veget. dlaždic,lože tl. 30 mm,pl.do 500 m2 </t>
  </si>
  <si>
    <t>592452590</t>
  </si>
  <si>
    <t>Dlažba zatravňovací  šedá  60x40x8 4,17 ks/m2</t>
  </si>
  <si>
    <t>352*4,17</t>
  </si>
  <si>
    <t>9</t>
  </si>
  <si>
    <t>Ostatní konstrukce a práce-bourání</t>
  </si>
  <si>
    <t>9 Ostatní konstrukce a práce-bourání</t>
  </si>
  <si>
    <t>912291111R00</t>
  </si>
  <si>
    <t xml:space="preserve">Osazení směrového kůlu z plastických hmot </t>
  </si>
  <si>
    <t>56288950</t>
  </si>
  <si>
    <t>Sloupek silniční směrový barevný 1200 mm s fólií</t>
  </si>
  <si>
    <t>935111211R00</t>
  </si>
  <si>
    <t xml:space="preserve">Osazení přík. žlabu do štěrkopísku z tvárnic 80 cm </t>
  </si>
  <si>
    <t>m</t>
  </si>
  <si>
    <t>59227513.A</t>
  </si>
  <si>
    <t>Žlab odvodňovací TBZ  33/65/16</t>
  </si>
  <si>
    <t>938902101R00</t>
  </si>
  <si>
    <t xml:space="preserve">Čištění příkopů š. do 40 cm, objem do 0,15 m3/m </t>
  </si>
  <si>
    <t>99</t>
  </si>
  <si>
    <t>Přesun hmot</t>
  </si>
  <si>
    <t>99 Přesun hmot</t>
  </si>
  <si>
    <t>998225111R00</t>
  </si>
  <si>
    <t xml:space="preserve">Přesun hmot, pozemní komunikace, kryt živičný </t>
  </si>
  <si>
    <t>t</t>
  </si>
  <si>
    <t>23-M</t>
  </si>
  <si>
    <t>Montáže potrubí</t>
  </si>
  <si>
    <t>23-M Montáže potrubí</t>
  </si>
  <si>
    <t>230230082R00</t>
  </si>
  <si>
    <t xml:space="preserve">Čištění potrubí propustku, DN 600 </t>
  </si>
  <si>
    <t>GZS</t>
  </si>
  <si>
    <t>Ministerstvo zemědělství ČR, PÚ Pelhřimov</t>
  </si>
  <si>
    <t>PROfi Jihlava spol. s r.o.</t>
  </si>
  <si>
    <t>CV14_1 Polní cesta k.ú Vysoká Lhota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</si>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</sst>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4" xfId="0" applyFont="1" applyFill="1" applyBorder="1" applyAlignment="1">
      <alignment horizontal="left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0" fontId="8" fillId="2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0" fontId="8" fillId="2" borderId="0" xfId="0" applyFont="1" applyFill="1" applyBorder="1"/>
    <xf numFmtId="0" fontId="2" fillId="2" borderId="0" xfId="0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8" fillId="0" borderId="51" xfId="1" applyFont="1" applyBorder="1"/>
    <xf numFmtId="0" fontId="2" fillId="0" borderId="51" xfId="1" applyFont="1" applyBorder="1"/>
    <xf numFmtId="0" fontId="2" fillId="0" borderId="51" xfId="1" applyFont="1" applyBorder="1" applyAlignment="1">
      <alignment horizontal="right"/>
    </xf>
    <xf numFmtId="0" fontId="2" fillId="0" borderId="52" xfId="1" applyFont="1" applyBorder="1"/>
    <xf numFmtId="0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8" fillId="0" borderId="56" xfId="1" applyFont="1" applyBorder="1"/>
    <xf numFmtId="0" fontId="2" fillId="0" borderId="56" xfId="1" applyFont="1" applyBorder="1"/>
    <xf numFmtId="0" fontId="2" fillId="0" borderId="56" xfId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4" fillId="0" borderId="52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" fontId="2" fillId="0" borderId="5" xfId="1" applyNumberFormat="1" applyFont="1" applyBorder="1"/>
    <xf numFmtId="0" fontId="14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67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230</v>
      </c>
      <c r="E2" s="5"/>
      <c r="F2" s="4"/>
      <c r="G2" s="6"/>
      <c r="H2" s="7" t="s">
        <v>0</v>
      </c>
      <c r="I2" s="8">
        <f ca="1">TODAY()</f>
        <v>40837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>
      <c r="C7" s="16" t="s">
        <v>3</v>
      </c>
      <c r="D7" s="17" t="s">
        <v>227</v>
      </c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10</v>
      </c>
      <c r="E19" s="31" t="s">
        <v>12</v>
      </c>
      <c r="F19" s="32"/>
      <c r="G19" s="33"/>
      <c r="H19" s="33"/>
      <c r="I19" s="34">
        <f>ROUND(G31,0)</f>
        <v>0</v>
      </c>
      <c r="J19" s="35"/>
      <c r="K19" s="36"/>
    </row>
    <row r="20" spans="2:12">
      <c r="B20" s="28" t="s">
        <v>13</v>
      </c>
      <c r="C20" s="29"/>
      <c r="D20" s="30">
        <f>SazbaDPH1</f>
        <v>10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20</v>
      </c>
      <c r="E21" s="31" t="s">
        <v>12</v>
      </c>
      <c r="F21" s="37"/>
      <c r="G21" s="38"/>
      <c r="H21" s="38"/>
      <c r="I21" s="39">
        <f>ROUND(H31,0)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20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10 %</v>
      </c>
      <c r="H29" s="58" t="str">
        <f>CONCATENATE("Základ DPH ",SazbaDPH2," %")</f>
        <v>Základ DPH 20 %</v>
      </c>
      <c r="I29" s="58" t="s">
        <v>18</v>
      </c>
      <c r="J29" s="58" t="s">
        <v>12</v>
      </c>
    </row>
    <row r="30" spans="2:12">
      <c r="B30" s="60" t="s">
        <v>106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" si="0">(G30*SazbaDPH1)/100+(H30*SazbaDPH2)/100</f>
        <v>0</v>
      </c>
      <c r="J30" s="67" t="str">
        <f t="shared" ref="J30" si="1">IF(CelkemObjekty=0,"",F30/CelkemObjekty*100)</f>
        <v/>
      </c>
    </row>
    <row r="31" spans="2:12" ht="17.25" customHeight="1">
      <c r="B31" s="73" t="s">
        <v>19</v>
      </c>
      <c r="C31" s="74"/>
      <c r="D31" s="75"/>
      <c r="E31" s="76"/>
      <c r="F31" s="77">
        <f>SUM(F30:F30)</f>
        <v>0</v>
      </c>
      <c r="G31" s="77">
        <f>SUM(G30:G30)</f>
        <v>0</v>
      </c>
      <c r="H31" s="77">
        <f>SUM(H30:H30)</f>
        <v>0</v>
      </c>
      <c r="I31" s="77">
        <f>SUM(I30:I30)</f>
        <v>0</v>
      </c>
      <c r="J31" s="78" t="str">
        <f t="shared" ref="J31" si="2">IF(CelkemObjekty=0,"",F31/CelkemObjekty*100)</f>
        <v/>
      </c>
    </row>
    <row r="32" spans="2:12"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2:11" ht="9.75" customHeight="1"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pans="2:11" ht="7.5" customHeight="1"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2:11" ht="18">
      <c r="B35" s="13" t="s">
        <v>20</v>
      </c>
      <c r="C35" s="53"/>
      <c r="D35" s="53"/>
      <c r="E35" s="53"/>
      <c r="F35" s="53"/>
      <c r="G35" s="53"/>
      <c r="H35" s="53"/>
      <c r="I35" s="53"/>
      <c r="J35" s="53"/>
      <c r="K35" s="79"/>
    </row>
    <row r="36" spans="2:11">
      <c r="K36" s="79"/>
    </row>
    <row r="37" spans="2:11" ht="25.5">
      <c r="B37" s="80" t="s">
        <v>21</v>
      </c>
      <c r="C37" s="81" t="s">
        <v>22</v>
      </c>
      <c r="D37" s="56"/>
      <c r="E37" s="57"/>
      <c r="F37" s="58" t="s">
        <v>17</v>
      </c>
      <c r="G37" s="59" t="str">
        <f>CONCATENATE("Základ DPH ",SazbaDPH1," %")</f>
        <v>Základ DPH 10 %</v>
      </c>
      <c r="H37" s="58" t="str">
        <f>CONCATENATE("Základ DPH ",SazbaDPH2," %")</f>
        <v>Základ DPH 20 %</v>
      </c>
      <c r="I37" s="59" t="s">
        <v>18</v>
      </c>
      <c r="J37" s="58" t="s">
        <v>12</v>
      </c>
    </row>
    <row r="38" spans="2:11">
      <c r="B38" s="82" t="s">
        <v>106</v>
      </c>
      <c r="C38" s="83" t="s">
        <v>229</v>
      </c>
      <c r="D38" s="62"/>
      <c r="E38" s="63"/>
      <c r="F38" s="64">
        <f>G38+H38+I38</f>
        <v>0</v>
      </c>
      <c r="G38" s="65">
        <v>0</v>
      </c>
      <c r="H38" s="66">
        <v>0</v>
      </c>
      <c r="I38" s="71">
        <f t="shared" ref="I38" si="3">(G38*SazbaDPH1)/100+(H38*SazbaDPH2)/100</f>
        <v>0</v>
      </c>
      <c r="J38" s="67" t="str">
        <f t="shared" ref="J38" si="4">IF(CelkemObjekty=0,"",F38/CelkemObjekty*100)</f>
        <v/>
      </c>
    </row>
    <row r="39" spans="2:11">
      <c r="B39" s="73" t="s">
        <v>19</v>
      </c>
      <c r="C39" s="74"/>
      <c r="D39" s="75"/>
      <c r="E39" s="76"/>
      <c r="F39" s="77">
        <f>SUM(F38:F38)</f>
        <v>0</v>
      </c>
      <c r="G39" s="84">
        <f>SUM(G38:G38)</f>
        <v>0</v>
      </c>
      <c r="H39" s="77">
        <f>SUM(H38:H38)</f>
        <v>0</v>
      </c>
      <c r="I39" s="84">
        <f>SUM(I38:I38)</f>
        <v>0</v>
      </c>
      <c r="J39" s="78" t="str">
        <f t="shared" ref="J39" si="5">IF(CelkemObjekty=0,"",F39/CelkemObjekty*100)</f>
        <v/>
      </c>
    </row>
    <row r="40" spans="2:11" ht="9" customHeight="1"/>
    <row r="41" spans="2:11" ht="6" customHeight="1"/>
    <row r="42" spans="2:11" ht="3" customHeight="1"/>
    <row r="43" spans="2:11" ht="6.75" customHeight="1"/>
    <row r="44" spans="2:11" ht="20.25" customHeight="1">
      <c r="B44" s="13" t="s">
        <v>23</v>
      </c>
      <c r="C44" s="53"/>
      <c r="D44" s="53"/>
      <c r="E44" s="53"/>
      <c r="F44" s="53"/>
      <c r="G44" s="53"/>
      <c r="H44" s="53"/>
      <c r="I44" s="53"/>
      <c r="J44" s="53"/>
    </row>
    <row r="45" spans="2:11" ht="9" customHeight="1"/>
    <row r="46" spans="2:11">
      <c r="B46" s="55" t="s">
        <v>24</v>
      </c>
      <c r="C46" s="56"/>
      <c r="D46" s="56"/>
      <c r="E46" s="58" t="s">
        <v>12</v>
      </c>
      <c r="F46" s="58" t="s">
        <v>25</v>
      </c>
      <c r="G46" s="59" t="s">
        <v>26</v>
      </c>
      <c r="H46" s="58" t="s">
        <v>27</v>
      </c>
      <c r="I46" s="59" t="s">
        <v>28</v>
      </c>
      <c r="J46" s="85" t="s">
        <v>29</v>
      </c>
    </row>
    <row r="47" spans="2:11">
      <c r="B47" s="60" t="s">
        <v>113</v>
      </c>
      <c r="C47" s="61" t="s">
        <v>114</v>
      </c>
      <c r="D47" s="62"/>
      <c r="E47" s="86" t="str">
        <f>IF(SUM(SoucetDilu)=0,"",SUM(F47:J47)/SUM(SoucetDilu)*100)</f>
        <v/>
      </c>
      <c r="F47" s="66">
        <v>0</v>
      </c>
      <c r="G47" s="65">
        <v>0</v>
      </c>
      <c r="H47" s="66">
        <v>0</v>
      </c>
      <c r="I47" s="65">
        <v>0</v>
      </c>
      <c r="J47" s="66">
        <v>0</v>
      </c>
    </row>
    <row r="48" spans="2:11">
      <c r="B48" s="68" t="s">
        <v>98</v>
      </c>
      <c r="C48" s="69" t="s">
        <v>99</v>
      </c>
      <c r="D48" s="70"/>
      <c r="E48" s="87" t="str">
        <f>IF(SUM(SoucetDilu)=0,"",SUM(F48:J48)/SUM(SoucetDilu)*100)</f>
        <v/>
      </c>
      <c r="F48" s="72">
        <v>0</v>
      </c>
      <c r="G48" s="71">
        <v>0</v>
      </c>
      <c r="H48" s="72">
        <v>0</v>
      </c>
      <c r="I48" s="71">
        <v>0</v>
      </c>
      <c r="J48" s="72">
        <v>0</v>
      </c>
    </row>
    <row r="49" spans="2:10">
      <c r="B49" s="68" t="s">
        <v>161</v>
      </c>
      <c r="C49" s="69" t="s">
        <v>162</v>
      </c>
      <c r="D49" s="70"/>
      <c r="E49" s="87" t="str">
        <f>IF(SUM(SoucetDilu)=0,"",SUM(F49:J49)/SUM(SoucetDilu)*100)</f>
        <v/>
      </c>
      <c r="F49" s="72">
        <v>0</v>
      </c>
      <c r="G49" s="71">
        <v>0</v>
      </c>
      <c r="H49" s="72">
        <v>0</v>
      </c>
      <c r="I49" s="71">
        <v>0</v>
      </c>
      <c r="J49" s="72">
        <v>0</v>
      </c>
    </row>
    <row r="50" spans="2:10">
      <c r="B50" s="68" t="s">
        <v>221</v>
      </c>
      <c r="C50" s="69" t="s">
        <v>222</v>
      </c>
      <c r="D50" s="70"/>
      <c r="E50" s="87" t="str">
        <f>IF(SUM(SoucetDilu)=0,"",SUM(F50:J50)/SUM(SoucetDilu)*100)</f>
        <v/>
      </c>
      <c r="F50" s="72">
        <v>0</v>
      </c>
      <c r="G50" s="71">
        <v>0</v>
      </c>
      <c r="H50" s="72">
        <v>0</v>
      </c>
      <c r="I50" s="71">
        <v>0</v>
      </c>
      <c r="J50" s="72">
        <v>0</v>
      </c>
    </row>
    <row r="51" spans="2:10">
      <c r="B51" s="68" t="s">
        <v>172</v>
      </c>
      <c r="C51" s="69" t="s">
        <v>173</v>
      </c>
      <c r="D51" s="70"/>
      <c r="E51" s="87" t="str">
        <f>IF(SUM(SoucetDilu)=0,"",SUM(F51:J51)/SUM(SoucetDilu)*100)</f>
        <v/>
      </c>
      <c r="F51" s="72">
        <v>0</v>
      </c>
      <c r="G51" s="71">
        <v>0</v>
      </c>
      <c r="H51" s="72">
        <v>0</v>
      </c>
      <c r="I51" s="71">
        <v>0</v>
      </c>
      <c r="J51" s="72">
        <v>0</v>
      </c>
    </row>
    <row r="52" spans="2:10">
      <c r="B52" s="68" t="s">
        <v>177</v>
      </c>
      <c r="C52" s="69" t="s">
        <v>178</v>
      </c>
      <c r="D52" s="70"/>
      <c r="E52" s="87" t="str">
        <f>IF(SUM(SoucetDilu)=0,"",SUM(F52:J52)/SUM(SoucetDilu)*100)</f>
        <v/>
      </c>
      <c r="F52" s="72">
        <v>0</v>
      </c>
      <c r="G52" s="71">
        <v>0</v>
      </c>
      <c r="H52" s="72">
        <v>0</v>
      </c>
      <c r="I52" s="71">
        <v>0</v>
      </c>
      <c r="J52" s="72">
        <v>0</v>
      </c>
    </row>
    <row r="53" spans="2:10">
      <c r="B53" s="68" t="s">
        <v>201</v>
      </c>
      <c r="C53" s="69" t="s">
        <v>202</v>
      </c>
      <c r="D53" s="70"/>
      <c r="E53" s="87" t="str">
        <f>IF(SUM(SoucetDilu)=0,"",SUM(F53:J53)/SUM(SoucetDilu)*100)</f>
        <v/>
      </c>
      <c r="F53" s="72">
        <v>0</v>
      </c>
      <c r="G53" s="71">
        <v>0</v>
      </c>
      <c r="H53" s="72">
        <v>0</v>
      </c>
      <c r="I53" s="71">
        <v>0</v>
      </c>
      <c r="J53" s="72">
        <v>0</v>
      </c>
    </row>
    <row r="54" spans="2:10">
      <c r="B54" s="68" t="s">
        <v>215</v>
      </c>
      <c r="C54" s="69" t="s">
        <v>216</v>
      </c>
      <c r="D54" s="70"/>
      <c r="E54" s="87" t="str">
        <f>IF(SUM(SoucetDilu)=0,"",SUM(F54:J54)/SUM(SoucetDilu)*100)</f>
        <v/>
      </c>
      <c r="F54" s="72">
        <v>0</v>
      </c>
      <c r="G54" s="71">
        <v>0</v>
      </c>
      <c r="H54" s="72">
        <v>0</v>
      </c>
      <c r="I54" s="71">
        <v>0</v>
      </c>
      <c r="J54" s="72">
        <v>0</v>
      </c>
    </row>
    <row r="55" spans="2:10">
      <c r="B55" s="73" t="s">
        <v>19</v>
      </c>
      <c r="C55" s="74"/>
      <c r="D55" s="75"/>
      <c r="E55" s="88" t="str">
        <f t="shared" ref="E55" si="6">IF(SUM(SoucetDilu)=0,"",SUM(F55:J55)/SUM(SoucetDilu)*100)</f>
        <v/>
      </c>
      <c r="F55" s="77">
        <f>SUM(F47:F54)</f>
        <v>0</v>
      </c>
      <c r="G55" s="84">
        <f>SUM(G47:G54)</f>
        <v>0</v>
      </c>
      <c r="H55" s="77">
        <f>SUM(H47:H54)</f>
        <v>0</v>
      </c>
      <c r="I55" s="84">
        <f>SUM(I47:I54)</f>
        <v>0</v>
      </c>
      <c r="J55" s="77">
        <f>SUM(J47:J54)</f>
        <v>0</v>
      </c>
    </row>
    <row r="57" spans="2:10" ht="2.25" customHeight="1"/>
    <row r="58" spans="2:10" ht="1.5" customHeight="1"/>
    <row r="59" spans="2:10" ht="0.75" customHeight="1"/>
    <row r="60" spans="2:10" ht="0.75" customHeight="1"/>
    <row r="61" spans="2:10" ht="0.75" customHeight="1"/>
    <row r="62" spans="2:10" ht="18">
      <c r="B62" s="13" t="s">
        <v>30</v>
      </c>
      <c r="C62" s="53"/>
      <c r="D62" s="53"/>
      <c r="E62" s="53"/>
      <c r="F62" s="53"/>
      <c r="G62" s="53"/>
      <c r="H62" s="53"/>
      <c r="I62" s="53"/>
      <c r="J62" s="53"/>
    </row>
    <row r="64" spans="2:10">
      <c r="B64" s="55" t="s">
        <v>31</v>
      </c>
      <c r="C64" s="56"/>
      <c r="D64" s="56"/>
      <c r="E64" s="89"/>
      <c r="F64" s="90"/>
      <c r="G64" s="59"/>
      <c r="H64" s="58" t="s">
        <v>17</v>
      </c>
      <c r="I64" s="1"/>
      <c r="J64" s="1"/>
    </row>
    <row r="65" spans="2:10">
      <c r="B65" s="60" t="s">
        <v>226</v>
      </c>
      <c r="C65" s="61"/>
      <c r="D65" s="62"/>
      <c r="E65" s="91"/>
      <c r="F65" s="92"/>
      <c r="G65" s="65"/>
      <c r="H65" s="66">
        <v>0</v>
      </c>
      <c r="I65" s="1"/>
      <c r="J65" s="1"/>
    </row>
    <row r="66" spans="2:10">
      <c r="B66" s="73" t="s">
        <v>19</v>
      </c>
      <c r="C66" s="74"/>
      <c r="D66" s="75"/>
      <c r="E66" s="93"/>
      <c r="F66" s="94"/>
      <c r="G66" s="84"/>
      <c r="H66" s="77">
        <f>SUM(H65:H65)</f>
        <v>0</v>
      </c>
      <c r="I66" s="1"/>
      <c r="J66" s="1"/>
    </row>
    <row r="67" spans="2:10">
      <c r="I67" s="1"/>
      <c r="J67" s="1"/>
    </row>
  </sheetData>
  <sortState ref="B831:K83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28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5" t="s">
        <v>101</v>
      </c>
      <c r="B1" s="96"/>
      <c r="C1" s="96"/>
      <c r="D1" s="96"/>
      <c r="E1" s="96"/>
      <c r="F1" s="96"/>
      <c r="G1" s="96"/>
    </row>
    <row r="2" spans="1:57" ht="12.75" customHeight="1">
      <c r="A2" s="97" t="s">
        <v>32</v>
      </c>
      <c r="B2" s="98"/>
      <c r="C2" s="99" t="s">
        <v>111</v>
      </c>
      <c r="D2" s="99" t="s">
        <v>112</v>
      </c>
      <c r="E2" s="98"/>
      <c r="F2" s="100" t="s">
        <v>33</v>
      </c>
      <c r="G2" s="101" t="s">
        <v>109</v>
      </c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34</v>
      </c>
      <c r="B4" s="103"/>
      <c r="C4" s="104"/>
      <c r="D4" s="104"/>
      <c r="E4" s="103"/>
      <c r="F4" s="105" t="s">
        <v>35</v>
      </c>
      <c r="G4" s="108"/>
    </row>
    <row r="5" spans="1:57" ht="12.95" customHeight="1">
      <c r="A5" s="109" t="s">
        <v>106</v>
      </c>
      <c r="B5" s="110"/>
      <c r="C5" s="111" t="s">
        <v>107</v>
      </c>
      <c r="D5" s="112"/>
      <c r="E5" s="113"/>
      <c r="F5" s="105" t="s">
        <v>36</v>
      </c>
      <c r="G5" s="106" t="s">
        <v>110</v>
      </c>
    </row>
    <row r="6" spans="1:57" ht="12.95" customHeight="1">
      <c r="A6" s="107" t="s">
        <v>37</v>
      </c>
      <c r="B6" s="103"/>
      <c r="C6" s="104"/>
      <c r="D6" s="104"/>
      <c r="E6" s="103"/>
      <c r="F6" s="114" t="s">
        <v>38</v>
      </c>
      <c r="G6" s="115"/>
      <c r="O6" s="116"/>
    </row>
    <row r="7" spans="1:57" ht="12.95" customHeight="1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>
      <c r="A8" s="122" t="s">
        <v>40</v>
      </c>
      <c r="B8" s="105"/>
      <c r="C8" s="123" t="s">
        <v>228</v>
      </c>
      <c r="D8" s="123"/>
      <c r="E8" s="124"/>
      <c r="F8" s="125" t="s">
        <v>41</v>
      </c>
      <c r="G8" s="126"/>
      <c r="H8" s="127"/>
      <c r="I8" s="128"/>
    </row>
    <row r="9" spans="1:57">
      <c r="A9" s="122" t="s">
        <v>42</v>
      </c>
      <c r="B9" s="105"/>
      <c r="C9" s="123"/>
      <c r="D9" s="123"/>
      <c r="E9" s="124"/>
      <c r="F9" s="105"/>
      <c r="G9" s="129"/>
      <c r="H9" s="130"/>
    </row>
    <row r="10" spans="1:57">
      <c r="A10" s="122" t="s">
        <v>43</v>
      </c>
      <c r="B10" s="105"/>
      <c r="C10" s="123" t="s">
        <v>227</v>
      </c>
      <c r="D10" s="123"/>
      <c r="E10" s="123"/>
      <c r="F10" s="131"/>
      <c r="G10" s="132"/>
      <c r="H10" s="133"/>
    </row>
    <row r="11" spans="1:57" ht="13.5" customHeight="1">
      <c r="A11" s="122" t="s">
        <v>44</v>
      </c>
      <c r="B11" s="105"/>
      <c r="C11" s="123"/>
      <c r="D11" s="123"/>
      <c r="E11" s="123"/>
      <c r="F11" s="134" t="s">
        <v>45</v>
      </c>
      <c r="G11" s="135"/>
      <c r="H11" s="130"/>
      <c r="BA11" s="136"/>
      <c r="BB11" s="136"/>
      <c r="BC11" s="136"/>
      <c r="BD11" s="136"/>
      <c r="BE11" s="136"/>
    </row>
    <row r="12" spans="1:57" ht="12.75" customHeight="1">
      <c r="A12" s="137" t="s">
        <v>46</v>
      </c>
      <c r="B12" s="103"/>
      <c r="C12" s="138"/>
      <c r="D12" s="138"/>
      <c r="E12" s="138"/>
      <c r="F12" s="139" t="s">
        <v>47</v>
      </c>
      <c r="G12" s="140"/>
      <c r="H12" s="130"/>
    </row>
    <row r="13" spans="1:57" ht="28.5" customHeight="1" thickBot="1">
      <c r="A13" s="141" t="s">
        <v>48</v>
      </c>
      <c r="B13" s="142"/>
      <c r="C13" s="142"/>
      <c r="D13" s="142"/>
      <c r="E13" s="143"/>
      <c r="F13" s="143"/>
      <c r="G13" s="144"/>
      <c r="H13" s="130"/>
    </row>
    <row r="14" spans="1:57" ht="17.25" customHeight="1" thickBot="1">
      <c r="A14" s="145" t="s">
        <v>49</v>
      </c>
      <c r="B14" s="146"/>
      <c r="C14" s="147"/>
      <c r="D14" s="148" t="s">
        <v>50</v>
      </c>
      <c r="E14" s="149"/>
      <c r="F14" s="149"/>
      <c r="G14" s="147"/>
    </row>
    <row r="15" spans="1:57" ht="15.95" customHeight="1">
      <c r="A15" s="150"/>
      <c r="B15" s="151" t="s">
        <v>51</v>
      </c>
      <c r="C15" s="152">
        <f>'CV14 CV14_1 Rek'!E15</f>
        <v>0</v>
      </c>
      <c r="D15" s="153" t="str">
        <f>'CV14 CV14_1 Rek'!A20</f>
        <v>GZS</v>
      </c>
      <c r="E15" s="154"/>
      <c r="F15" s="155"/>
      <c r="G15" s="152">
        <f>'CV14 CV14_1 Rek'!I20</f>
        <v>0</v>
      </c>
    </row>
    <row r="16" spans="1:57" ht="15.95" customHeight="1">
      <c r="A16" s="150" t="s">
        <v>52</v>
      </c>
      <c r="B16" s="151" t="s">
        <v>53</v>
      </c>
      <c r="C16" s="152">
        <f>'CV14 CV14_1 Rek'!F15</f>
        <v>0</v>
      </c>
      <c r="D16" s="102"/>
      <c r="E16" s="156"/>
      <c r="F16" s="157"/>
      <c r="G16" s="152"/>
    </row>
    <row r="17" spans="1:7" ht="15.95" customHeight="1">
      <c r="A17" s="150" t="s">
        <v>54</v>
      </c>
      <c r="B17" s="151" t="s">
        <v>55</v>
      </c>
      <c r="C17" s="152">
        <f>'CV14 CV14_1 Rek'!H15</f>
        <v>0</v>
      </c>
      <c r="D17" s="102"/>
      <c r="E17" s="156"/>
      <c r="F17" s="157"/>
      <c r="G17" s="152"/>
    </row>
    <row r="18" spans="1:7" ht="15.95" customHeight="1">
      <c r="A18" s="158" t="s">
        <v>56</v>
      </c>
      <c r="B18" s="159" t="s">
        <v>57</v>
      </c>
      <c r="C18" s="152">
        <f>'CV14 CV14_1 Rek'!G15</f>
        <v>0</v>
      </c>
      <c r="D18" s="102"/>
      <c r="E18" s="156"/>
      <c r="F18" s="157"/>
      <c r="G18" s="152"/>
    </row>
    <row r="19" spans="1:7" ht="15.95" customHeight="1">
      <c r="A19" s="160" t="s">
        <v>58</v>
      </c>
      <c r="B19" s="151"/>
      <c r="C19" s="152">
        <f>SUM(C15:C18)</f>
        <v>0</v>
      </c>
      <c r="D19" s="102"/>
      <c r="E19" s="156"/>
      <c r="F19" s="157"/>
      <c r="G19" s="152"/>
    </row>
    <row r="20" spans="1:7" ht="15.95" customHeight="1">
      <c r="A20" s="160"/>
      <c r="B20" s="151"/>
      <c r="C20" s="152"/>
      <c r="D20" s="102"/>
      <c r="E20" s="156"/>
      <c r="F20" s="157"/>
      <c r="G20" s="152"/>
    </row>
    <row r="21" spans="1:7" ht="15.95" customHeight="1">
      <c r="A21" s="160" t="s">
        <v>29</v>
      </c>
      <c r="B21" s="151"/>
      <c r="C21" s="152">
        <f>'CV14 CV14_1 Rek'!I15</f>
        <v>0</v>
      </c>
      <c r="D21" s="102"/>
      <c r="E21" s="156"/>
      <c r="F21" s="157"/>
      <c r="G21" s="152"/>
    </row>
    <row r="22" spans="1:7" ht="15.95" customHeight="1">
      <c r="A22" s="161" t="s">
        <v>59</v>
      </c>
      <c r="B22" s="130"/>
      <c r="C22" s="152">
        <f>C19+C21</f>
        <v>0</v>
      </c>
      <c r="D22" s="102" t="s">
        <v>60</v>
      </c>
      <c r="E22" s="156"/>
      <c r="F22" s="157"/>
      <c r="G22" s="152">
        <f>G23-SUM(G15:G21)</f>
        <v>0</v>
      </c>
    </row>
    <row r="23" spans="1:7" ht="15.95" customHeight="1" thickBot="1">
      <c r="A23" s="162" t="s">
        <v>61</v>
      </c>
      <c r="B23" s="163"/>
      <c r="C23" s="164">
        <f>C22+G23</f>
        <v>0</v>
      </c>
      <c r="D23" s="165" t="s">
        <v>62</v>
      </c>
      <c r="E23" s="166"/>
      <c r="F23" s="167"/>
      <c r="G23" s="152">
        <f>'CV14 CV14_1 Rek'!H21</f>
        <v>0</v>
      </c>
    </row>
    <row r="24" spans="1:7">
      <c r="A24" s="168" t="s">
        <v>63</v>
      </c>
      <c r="B24" s="169"/>
      <c r="C24" s="170"/>
      <c r="D24" s="169" t="s">
        <v>64</v>
      </c>
      <c r="E24" s="169"/>
      <c r="F24" s="171" t="s">
        <v>65</v>
      </c>
      <c r="G24" s="172"/>
    </row>
    <row r="25" spans="1:7">
      <c r="A25" s="161" t="s">
        <v>66</v>
      </c>
      <c r="B25" s="130"/>
      <c r="C25" s="173"/>
      <c r="D25" s="130" t="s">
        <v>66</v>
      </c>
      <c r="F25" s="174" t="s">
        <v>66</v>
      </c>
      <c r="G25" s="175"/>
    </row>
    <row r="26" spans="1:7" ht="37.5" customHeight="1">
      <c r="A26" s="161" t="s">
        <v>67</v>
      </c>
      <c r="B26" s="176"/>
      <c r="C26" s="173"/>
      <c r="D26" s="130" t="s">
        <v>67</v>
      </c>
      <c r="F26" s="174" t="s">
        <v>67</v>
      </c>
      <c r="G26" s="175"/>
    </row>
    <row r="27" spans="1:7">
      <c r="A27" s="161"/>
      <c r="B27" s="177"/>
      <c r="C27" s="173"/>
      <c r="D27" s="130"/>
      <c r="F27" s="174"/>
      <c r="G27" s="175"/>
    </row>
    <row r="28" spans="1:7">
      <c r="A28" s="161" t="s">
        <v>68</v>
      </c>
      <c r="B28" s="130"/>
      <c r="C28" s="173"/>
      <c r="D28" s="174" t="s">
        <v>69</v>
      </c>
      <c r="E28" s="173"/>
      <c r="F28" s="178" t="s">
        <v>69</v>
      </c>
      <c r="G28" s="175"/>
    </row>
    <row r="29" spans="1:7" ht="69" customHeight="1">
      <c r="A29" s="161"/>
      <c r="B29" s="130"/>
      <c r="C29" s="179"/>
      <c r="D29" s="180"/>
      <c r="E29" s="179"/>
      <c r="F29" s="130"/>
      <c r="G29" s="175"/>
    </row>
    <row r="30" spans="1:7">
      <c r="A30" s="181" t="s">
        <v>11</v>
      </c>
      <c r="B30" s="182"/>
      <c r="C30" s="183">
        <v>20</v>
      </c>
      <c r="D30" s="182" t="s">
        <v>70</v>
      </c>
      <c r="E30" s="184"/>
      <c r="F30" s="185">
        <f>C23-F32</f>
        <v>0</v>
      </c>
      <c r="G30" s="186"/>
    </row>
    <row r="31" spans="1:7">
      <c r="A31" s="181" t="s">
        <v>71</v>
      </c>
      <c r="B31" s="182"/>
      <c r="C31" s="183">
        <f>C30</f>
        <v>20</v>
      </c>
      <c r="D31" s="182" t="s">
        <v>72</v>
      </c>
      <c r="E31" s="184"/>
      <c r="F31" s="185">
        <f>ROUND(PRODUCT(F30,C31/100),0)</f>
        <v>0</v>
      </c>
      <c r="G31" s="186"/>
    </row>
    <row r="32" spans="1:7">
      <c r="A32" s="181" t="s">
        <v>11</v>
      </c>
      <c r="B32" s="182"/>
      <c r="C32" s="183">
        <v>0</v>
      </c>
      <c r="D32" s="182" t="s">
        <v>72</v>
      </c>
      <c r="E32" s="184"/>
      <c r="F32" s="185">
        <v>0</v>
      </c>
      <c r="G32" s="186"/>
    </row>
    <row r="33" spans="1:8">
      <c r="A33" s="181" t="s">
        <v>71</v>
      </c>
      <c r="B33" s="187"/>
      <c r="C33" s="188">
        <f>C32</f>
        <v>0</v>
      </c>
      <c r="D33" s="182" t="s">
        <v>72</v>
      </c>
      <c r="E33" s="157"/>
      <c r="F33" s="185">
        <f>ROUND(PRODUCT(F32,C33/100),0)</f>
        <v>0</v>
      </c>
      <c r="G33" s="186"/>
    </row>
    <row r="34" spans="1:8" s="194" customFormat="1" ht="19.5" customHeight="1" thickBot="1">
      <c r="A34" s="189" t="s">
        <v>73</v>
      </c>
      <c r="B34" s="190"/>
      <c r="C34" s="190"/>
      <c r="D34" s="190"/>
      <c r="E34" s="191"/>
      <c r="F34" s="192">
        <f>ROUND(SUM(F30:F33),0)</f>
        <v>0</v>
      </c>
      <c r="G34" s="193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95"/>
      <c r="C37" s="195"/>
      <c r="D37" s="195"/>
      <c r="E37" s="195"/>
      <c r="F37" s="195"/>
      <c r="G37" s="195"/>
      <c r="H37" s="1" t="s">
        <v>1</v>
      </c>
    </row>
    <row r="38" spans="1:8" ht="12.75" customHeight="1">
      <c r="A38" s="196"/>
      <c r="B38" s="195"/>
      <c r="C38" s="195"/>
      <c r="D38" s="195"/>
      <c r="E38" s="195"/>
      <c r="F38" s="195"/>
      <c r="G38" s="195"/>
      <c r="H38" s="1" t="s">
        <v>1</v>
      </c>
    </row>
    <row r="39" spans="1:8">
      <c r="A39" s="196"/>
      <c r="B39" s="195"/>
      <c r="C39" s="195"/>
      <c r="D39" s="195"/>
      <c r="E39" s="195"/>
      <c r="F39" s="195"/>
      <c r="G39" s="195"/>
      <c r="H39" s="1" t="s">
        <v>1</v>
      </c>
    </row>
    <row r="40" spans="1:8">
      <c r="A40" s="196"/>
      <c r="B40" s="195"/>
      <c r="C40" s="195"/>
      <c r="D40" s="195"/>
      <c r="E40" s="195"/>
      <c r="F40" s="195"/>
      <c r="G40" s="195"/>
      <c r="H40" s="1" t="s">
        <v>1</v>
      </c>
    </row>
    <row r="41" spans="1:8">
      <c r="A41" s="196"/>
      <c r="B41" s="195"/>
      <c r="C41" s="195"/>
      <c r="D41" s="195"/>
      <c r="E41" s="195"/>
      <c r="F41" s="195"/>
      <c r="G41" s="195"/>
      <c r="H41" s="1" t="s">
        <v>1</v>
      </c>
    </row>
    <row r="42" spans="1:8">
      <c r="A42" s="196"/>
      <c r="B42" s="195"/>
      <c r="C42" s="195"/>
      <c r="D42" s="195"/>
      <c r="E42" s="195"/>
      <c r="F42" s="195"/>
      <c r="G42" s="195"/>
      <c r="H42" s="1" t="s">
        <v>1</v>
      </c>
    </row>
    <row r="43" spans="1:8">
      <c r="A43" s="196"/>
      <c r="B43" s="195"/>
      <c r="C43" s="195"/>
      <c r="D43" s="195"/>
      <c r="E43" s="195"/>
      <c r="F43" s="195"/>
      <c r="G43" s="195"/>
      <c r="H43" s="1" t="s">
        <v>1</v>
      </c>
    </row>
    <row r="44" spans="1:8" ht="12.75" customHeight="1">
      <c r="A44" s="196"/>
      <c r="B44" s="195"/>
      <c r="C44" s="195"/>
      <c r="D44" s="195"/>
      <c r="E44" s="195"/>
      <c r="F44" s="195"/>
      <c r="G44" s="195"/>
      <c r="H44" s="1" t="s">
        <v>1</v>
      </c>
    </row>
    <row r="45" spans="1:8" ht="12.75" customHeight="1">
      <c r="A45" s="196"/>
      <c r="B45" s="195"/>
      <c r="C45" s="195"/>
      <c r="D45" s="195"/>
      <c r="E45" s="195"/>
      <c r="F45" s="195"/>
      <c r="G45" s="195"/>
      <c r="H45" s="1" t="s">
        <v>1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98" t="s">
        <v>2</v>
      </c>
      <c r="B1" s="199"/>
      <c r="C1" s="200" t="s">
        <v>105</v>
      </c>
      <c r="D1" s="201"/>
      <c r="E1" s="202"/>
      <c r="F1" s="201"/>
      <c r="G1" s="203" t="s">
        <v>75</v>
      </c>
      <c r="H1" s="204" t="s">
        <v>111</v>
      </c>
      <c r="I1" s="205"/>
    </row>
    <row r="2" spans="1:9" ht="13.5" thickBot="1">
      <c r="A2" s="206" t="s">
        <v>76</v>
      </c>
      <c r="B2" s="207"/>
      <c r="C2" s="208" t="s">
        <v>108</v>
      </c>
      <c r="D2" s="209"/>
      <c r="E2" s="210"/>
      <c r="F2" s="209"/>
      <c r="G2" s="211" t="s">
        <v>112</v>
      </c>
      <c r="H2" s="212"/>
      <c r="I2" s="213"/>
    </row>
    <row r="3" spans="1:9" ht="13.5" thickTop="1">
      <c r="F3" s="130"/>
    </row>
    <row r="4" spans="1:9" ht="19.5" customHeight="1">
      <c r="A4" s="214" t="s">
        <v>77</v>
      </c>
      <c r="B4" s="215"/>
      <c r="C4" s="215"/>
      <c r="D4" s="215"/>
      <c r="E4" s="216"/>
      <c r="F4" s="215"/>
      <c r="G4" s="215"/>
      <c r="H4" s="215"/>
      <c r="I4" s="215"/>
    </row>
    <row r="5" spans="1:9" ht="13.5" thickBot="1"/>
    <row r="6" spans="1:9" s="130" customFormat="1" ht="13.5" thickBot="1">
      <c r="A6" s="217"/>
      <c r="B6" s="218" t="s">
        <v>78</v>
      </c>
      <c r="C6" s="218"/>
      <c r="D6" s="219"/>
      <c r="E6" s="220" t="s">
        <v>25</v>
      </c>
      <c r="F6" s="221" t="s">
        <v>26</v>
      </c>
      <c r="G6" s="221" t="s">
        <v>27</v>
      </c>
      <c r="H6" s="221" t="s">
        <v>28</v>
      </c>
      <c r="I6" s="222" t="s">
        <v>29</v>
      </c>
    </row>
    <row r="7" spans="1:9" s="130" customFormat="1">
      <c r="A7" s="319" t="str">
        <f>'CV14 CV14_1 Pol'!B7</f>
        <v>01</v>
      </c>
      <c r="B7" s="70" t="str">
        <f>'CV14 CV14_1 Pol'!C7</f>
        <v>Přípravné a přidružené práce</v>
      </c>
      <c r="D7" s="223"/>
      <c r="E7" s="320">
        <f>'CV14 CV14_1 Pol'!BA15</f>
        <v>0</v>
      </c>
      <c r="F7" s="321">
        <f>'CV14 CV14_1 Pol'!BB15</f>
        <v>0</v>
      </c>
      <c r="G7" s="321">
        <f>'CV14 CV14_1 Pol'!BC15</f>
        <v>0</v>
      </c>
      <c r="H7" s="321">
        <f>'CV14 CV14_1 Pol'!BD15</f>
        <v>0</v>
      </c>
      <c r="I7" s="322">
        <f>'CV14 CV14_1 Pol'!BE15</f>
        <v>0</v>
      </c>
    </row>
    <row r="8" spans="1:9" s="130" customFormat="1">
      <c r="A8" s="319" t="str">
        <f>'CV14 CV14_1 Pol'!B16</f>
        <v>1</v>
      </c>
      <c r="B8" s="70" t="str">
        <f>'CV14 CV14_1 Pol'!C16</f>
        <v>Zemní práce</v>
      </c>
      <c r="D8" s="223"/>
      <c r="E8" s="320">
        <f>'CV14 CV14_1 Pol'!BA30</f>
        <v>0</v>
      </c>
      <c r="F8" s="321">
        <f>'CV14 CV14_1 Pol'!BB30</f>
        <v>0</v>
      </c>
      <c r="G8" s="321">
        <f>'CV14 CV14_1 Pol'!BC30</f>
        <v>0</v>
      </c>
      <c r="H8" s="321">
        <f>'CV14 CV14_1 Pol'!BD30</f>
        <v>0</v>
      </c>
      <c r="I8" s="322">
        <f>'CV14 CV14_1 Pol'!BE30</f>
        <v>0</v>
      </c>
    </row>
    <row r="9" spans="1:9" s="130" customFormat="1">
      <c r="A9" s="319" t="str">
        <f>'CV14 CV14_1 Pol'!B31</f>
        <v>2</v>
      </c>
      <c r="B9" s="70" t="str">
        <f>'CV14 CV14_1 Pol'!C31</f>
        <v>Zakládání</v>
      </c>
      <c r="D9" s="223"/>
      <c r="E9" s="320">
        <f>'CV14 CV14_1 Pol'!BA36</f>
        <v>0</v>
      </c>
      <c r="F9" s="321">
        <f>'CV14 CV14_1 Pol'!BB36</f>
        <v>0</v>
      </c>
      <c r="G9" s="321">
        <f>'CV14 CV14_1 Pol'!BC36</f>
        <v>0</v>
      </c>
      <c r="H9" s="321">
        <f>'CV14 CV14_1 Pol'!BD36</f>
        <v>0</v>
      </c>
      <c r="I9" s="322">
        <f>'CV14 CV14_1 Pol'!BE36</f>
        <v>0</v>
      </c>
    </row>
    <row r="10" spans="1:9" s="130" customFormat="1">
      <c r="A10" s="319" t="str">
        <f>'CV14 CV14_1 Pol'!B37</f>
        <v>4</v>
      </c>
      <c r="B10" s="70" t="str">
        <f>'CV14 CV14_1 Pol'!C37</f>
        <v>Vodorovné konstrukce</v>
      </c>
      <c r="D10" s="223"/>
      <c r="E10" s="320">
        <f>'CV14 CV14_1 Pol'!BA39</f>
        <v>0</v>
      </c>
      <c r="F10" s="321">
        <f>'CV14 CV14_1 Pol'!BB39</f>
        <v>0</v>
      </c>
      <c r="G10" s="321">
        <f>'CV14 CV14_1 Pol'!BC39</f>
        <v>0</v>
      </c>
      <c r="H10" s="321">
        <f>'CV14 CV14_1 Pol'!BD39</f>
        <v>0</v>
      </c>
      <c r="I10" s="322">
        <f>'CV14 CV14_1 Pol'!BE39</f>
        <v>0</v>
      </c>
    </row>
    <row r="11" spans="1:9" s="130" customFormat="1">
      <c r="A11" s="319" t="str">
        <f>'CV14 CV14_1 Pol'!B40</f>
        <v>5</v>
      </c>
      <c r="B11" s="70" t="str">
        <f>'CV14 CV14_1 Pol'!C40</f>
        <v>Komunikace</v>
      </c>
      <c r="D11" s="223"/>
      <c r="E11" s="320">
        <f>'CV14 CV14_1 Pol'!BA52</f>
        <v>0</v>
      </c>
      <c r="F11" s="321">
        <f>'CV14 CV14_1 Pol'!BB52</f>
        <v>0</v>
      </c>
      <c r="G11" s="321">
        <f>'CV14 CV14_1 Pol'!BC52</f>
        <v>0</v>
      </c>
      <c r="H11" s="321">
        <f>'CV14 CV14_1 Pol'!BD52</f>
        <v>0</v>
      </c>
      <c r="I11" s="322">
        <f>'CV14 CV14_1 Pol'!BE52</f>
        <v>0</v>
      </c>
    </row>
    <row r="12" spans="1:9" s="130" customFormat="1">
      <c r="A12" s="319" t="str">
        <f>'CV14 CV14_1 Pol'!B53</f>
        <v>9</v>
      </c>
      <c r="B12" s="70" t="str">
        <f>'CV14 CV14_1 Pol'!C53</f>
        <v>Ostatní konstrukce a práce-bourání</v>
      </c>
      <c r="D12" s="223"/>
      <c r="E12" s="320">
        <f>'CV14 CV14_1 Pol'!BA59</f>
        <v>0</v>
      </c>
      <c r="F12" s="321">
        <f>'CV14 CV14_1 Pol'!BB59</f>
        <v>0</v>
      </c>
      <c r="G12" s="321">
        <f>'CV14 CV14_1 Pol'!BC59</f>
        <v>0</v>
      </c>
      <c r="H12" s="321">
        <f>'CV14 CV14_1 Pol'!BD59</f>
        <v>0</v>
      </c>
      <c r="I12" s="322">
        <f>'CV14 CV14_1 Pol'!BE59</f>
        <v>0</v>
      </c>
    </row>
    <row r="13" spans="1:9" s="130" customFormat="1">
      <c r="A13" s="319" t="str">
        <f>'CV14 CV14_1 Pol'!B60</f>
        <v>99</v>
      </c>
      <c r="B13" s="70" t="str">
        <f>'CV14 CV14_1 Pol'!C60</f>
        <v>Přesun hmot</v>
      </c>
      <c r="D13" s="223"/>
      <c r="E13" s="320">
        <f>'CV14 CV14_1 Pol'!BA62</f>
        <v>0</v>
      </c>
      <c r="F13" s="321">
        <f>'CV14 CV14_1 Pol'!BB62</f>
        <v>0</v>
      </c>
      <c r="G13" s="321">
        <f>'CV14 CV14_1 Pol'!BC62</f>
        <v>0</v>
      </c>
      <c r="H13" s="321">
        <f>'CV14 CV14_1 Pol'!BD62</f>
        <v>0</v>
      </c>
      <c r="I13" s="322">
        <f>'CV14 CV14_1 Pol'!BE62</f>
        <v>0</v>
      </c>
    </row>
    <row r="14" spans="1:9" s="130" customFormat="1" ht="13.5" thickBot="1">
      <c r="A14" s="319" t="str">
        <f>'CV14 CV14_1 Pol'!B63</f>
        <v>23-M</v>
      </c>
      <c r="B14" s="70" t="str">
        <f>'CV14 CV14_1 Pol'!C63</f>
        <v>Montáže potrubí</v>
      </c>
      <c r="D14" s="223"/>
      <c r="E14" s="320">
        <f>'CV14 CV14_1 Pol'!BA65</f>
        <v>0</v>
      </c>
      <c r="F14" s="321">
        <f>'CV14 CV14_1 Pol'!BB65</f>
        <v>0</v>
      </c>
      <c r="G14" s="321">
        <f>'CV14 CV14_1 Pol'!BC65</f>
        <v>0</v>
      </c>
      <c r="H14" s="321">
        <f>'CV14 CV14_1 Pol'!BD65</f>
        <v>0</v>
      </c>
      <c r="I14" s="322">
        <f>'CV14 CV14_1 Pol'!BE65</f>
        <v>0</v>
      </c>
    </row>
    <row r="15" spans="1:9" s="14" customFormat="1" ht="13.5" thickBot="1">
      <c r="A15" s="224"/>
      <c r="B15" s="225" t="s">
        <v>79</v>
      </c>
      <c r="C15" s="225"/>
      <c r="D15" s="226"/>
      <c r="E15" s="227">
        <f>SUM(E7:E14)</f>
        <v>0</v>
      </c>
      <c r="F15" s="228">
        <f>SUM(F7:F14)</f>
        <v>0</v>
      </c>
      <c r="G15" s="228">
        <f>SUM(G7:G14)</f>
        <v>0</v>
      </c>
      <c r="H15" s="228">
        <f>SUM(H7:H14)</f>
        <v>0</v>
      </c>
      <c r="I15" s="229">
        <f>SUM(I7:I14)</f>
        <v>0</v>
      </c>
    </row>
    <row r="16" spans="1:9">
      <c r="A16" s="130"/>
      <c r="B16" s="130"/>
      <c r="C16" s="130"/>
      <c r="D16" s="130"/>
      <c r="E16" s="130"/>
      <c r="F16" s="130"/>
      <c r="G16" s="130"/>
      <c r="H16" s="130"/>
      <c r="I16" s="130"/>
    </row>
    <row r="17" spans="1:57" ht="19.5" customHeight="1">
      <c r="A17" s="215" t="s">
        <v>80</v>
      </c>
      <c r="B17" s="215"/>
      <c r="C17" s="215"/>
      <c r="D17" s="215"/>
      <c r="E17" s="215"/>
      <c r="F17" s="215"/>
      <c r="G17" s="230"/>
      <c r="H17" s="215"/>
      <c r="I17" s="215"/>
      <c r="BA17" s="136"/>
      <c r="BB17" s="136"/>
      <c r="BC17" s="136"/>
      <c r="BD17" s="136"/>
      <c r="BE17" s="136"/>
    </row>
    <row r="18" spans="1:57" ht="13.5" thickBot="1"/>
    <row r="19" spans="1:57">
      <c r="A19" s="168" t="s">
        <v>81</v>
      </c>
      <c r="B19" s="169"/>
      <c r="C19" s="169"/>
      <c r="D19" s="231"/>
      <c r="E19" s="232" t="s">
        <v>82</v>
      </c>
      <c r="F19" s="233" t="s">
        <v>12</v>
      </c>
      <c r="G19" s="234" t="s">
        <v>83</v>
      </c>
      <c r="H19" s="235"/>
      <c r="I19" s="236" t="s">
        <v>82</v>
      </c>
    </row>
    <row r="20" spans="1:57">
      <c r="A20" s="160" t="s">
        <v>226</v>
      </c>
      <c r="B20" s="151"/>
      <c r="C20" s="151"/>
      <c r="D20" s="237"/>
      <c r="E20" s="238"/>
      <c r="F20" s="239"/>
      <c r="G20" s="240">
        <v>0</v>
      </c>
      <c r="H20" s="241"/>
      <c r="I20" s="242">
        <f>E20+F20*G20/100</f>
        <v>0</v>
      </c>
      <c r="BA20" s="1">
        <v>0</v>
      </c>
    </row>
    <row r="21" spans="1:57" ht="13.5" thickBot="1">
      <c r="A21" s="243"/>
      <c r="B21" s="244" t="s">
        <v>84</v>
      </c>
      <c r="C21" s="245"/>
      <c r="D21" s="246"/>
      <c r="E21" s="247"/>
      <c r="F21" s="248"/>
      <c r="G21" s="248"/>
      <c r="H21" s="249">
        <f>SUM(I20:I20)</f>
        <v>0</v>
      </c>
      <c r="I21" s="250"/>
    </row>
    <row r="23" spans="1:57">
      <c r="B23" s="14"/>
      <c r="F23" s="251"/>
      <c r="G23" s="252"/>
      <c r="H23" s="252"/>
      <c r="I23" s="54"/>
    </row>
    <row r="24" spans="1:57">
      <c r="F24" s="251"/>
      <c r="G24" s="252"/>
      <c r="H24" s="252"/>
      <c r="I24" s="54"/>
    </row>
    <row r="25" spans="1:57">
      <c r="F25" s="251"/>
      <c r="G25" s="252"/>
      <c r="H25" s="252"/>
      <c r="I25" s="54"/>
    </row>
    <row r="26" spans="1:57">
      <c r="F26" s="251"/>
      <c r="G26" s="252"/>
      <c r="H26" s="252"/>
      <c r="I26" s="54"/>
    </row>
    <row r="27" spans="1:57">
      <c r="F27" s="251"/>
      <c r="G27" s="252"/>
      <c r="H27" s="252"/>
      <c r="I27" s="54"/>
    </row>
    <row r="28" spans="1:57">
      <c r="F28" s="251"/>
      <c r="G28" s="252"/>
      <c r="H28" s="252"/>
      <c r="I28" s="54"/>
    </row>
    <row r="29" spans="1:57">
      <c r="F29" s="251"/>
      <c r="G29" s="252"/>
      <c r="H29" s="252"/>
      <c r="I29" s="54"/>
    </row>
    <row r="30" spans="1:57">
      <c r="F30" s="251"/>
      <c r="G30" s="252"/>
      <c r="H30" s="252"/>
      <c r="I30" s="54"/>
    </row>
    <row r="31" spans="1:57">
      <c r="F31" s="251"/>
      <c r="G31" s="252"/>
      <c r="H31" s="252"/>
      <c r="I31" s="54"/>
    </row>
    <row r="32" spans="1:57">
      <c r="F32" s="251"/>
      <c r="G32" s="252"/>
      <c r="H32" s="252"/>
      <c r="I32" s="54"/>
    </row>
    <row r="33" spans="6:9">
      <c r="F33" s="251"/>
      <c r="G33" s="252"/>
      <c r="H33" s="252"/>
      <c r="I33" s="54"/>
    </row>
    <row r="34" spans="6:9">
      <c r="F34" s="251"/>
      <c r="G34" s="252"/>
      <c r="H34" s="252"/>
      <c r="I34" s="54"/>
    </row>
    <row r="35" spans="6:9">
      <c r="F35" s="251"/>
      <c r="G35" s="252"/>
      <c r="H35" s="252"/>
      <c r="I35" s="54"/>
    </row>
    <row r="36" spans="6:9">
      <c r="F36" s="251"/>
      <c r="G36" s="252"/>
      <c r="H36" s="252"/>
      <c r="I36" s="54"/>
    </row>
    <row r="37" spans="6:9">
      <c r="F37" s="251"/>
      <c r="G37" s="252"/>
      <c r="H37" s="252"/>
      <c r="I37" s="54"/>
    </row>
    <row r="38" spans="6:9">
      <c r="F38" s="251"/>
      <c r="G38" s="252"/>
      <c r="H38" s="252"/>
      <c r="I38" s="54"/>
    </row>
    <row r="39" spans="6:9">
      <c r="F39" s="251"/>
      <c r="G39" s="252"/>
      <c r="H39" s="252"/>
      <c r="I39" s="54"/>
    </row>
    <row r="40" spans="6:9">
      <c r="F40" s="251"/>
      <c r="G40" s="252"/>
      <c r="H40" s="252"/>
      <c r="I40" s="54"/>
    </row>
    <row r="41" spans="6:9">
      <c r="F41" s="251"/>
      <c r="G41" s="252"/>
      <c r="H41" s="252"/>
      <c r="I41" s="54"/>
    </row>
    <row r="42" spans="6:9">
      <c r="F42" s="251"/>
      <c r="G42" s="252"/>
      <c r="H42" s="252"/>
      <c r="I42" s="54"/>
    </row>
    <row r="43" spans="6:9">
      <c r="F43" s="251"/>
      <c r="G43" s="252"/>
      <c r="H43" s="252"/>
      <c r="I43" s="54"/>
    </row>
    <row r="44" spans="6:9">
      <c r="F44" s="251"/>
      <c r="G44" s="252"/>
      <c r="H44" s="252"/>
      <c r="I44" s="54"/>
    </row>
    <row r="45" spans="6:9">
      <c r="F45" s="251"/>
      <c r="G45" s="252"/>
      <c r="H45" s="252"/>
      <c r="I45" s="54"/>
    </row>
    <row r="46" spans="6:9">
      <c r="F46" s="251"/>
      <c r="G46" s="252"/>
      <c r="H46" s="252"/>
      <c r="I46" s="54"/>
    </row>
    <row r="47" spans="6:9">
      <c r="F47" s="251"/>
      <c r="G47" s="252"/>
      <c r="H47" s="252"/>
      <c r="I47" s="54"/>
    </row>
    <row r="48" spans="6:9">
      <c r="F48" s="251"/>
      <c r="G48" s="252"/>
      <c r="H48" s="252"/>
      <c r="I48" s="54"/>
    </row>
    <row r="49" spans="6:9">
      <c r="F49" s="251"/>
      <c r="G49" s="252"/>
      <c r="H49" s="252"/>
      <c r="I49" s="54"/>
    </row>
    <row r="50" spans="6:9">
      <c r="F50" s="251"/>
      <c r="G50" s="252"/>
      <c r="H50" s="252"/>
      <c r="I50" s="54"/>
    </row>
    <row r="51" spans="6:9">
      <c r="F51" s="251"/>
      <c r="G51" s="252"/>
      <c r="H51" s="252"/>
      <c r="I51" s="54"/>
    </row>
    <row r="52" spans="6:9">
      <c r="F52" s="251"/>
      <c r="G52" s="252"/>
      <c r="H52" s="252"/>
      <c r="I52" s="54"/>
    </row>
    <row r="53" spans="6:9">
      <c r="F53" s="251"/>
      <c r="G53" s="252"/>
      <c r="H53" s="252"/>
      <c r="I53" s="54"/>
    </row>
    <row r="54" spans="6:9">
      <c r="F54" s="251"/>
      <c r="G54" s="252"/>
      <c r="H54" s="252"/>
      <c r="I54" s="54"/>
    </row>
    <row r="55" spans="6:9">
      <c r="F55" s="251"/>
      <c r="G55" s="252"/>
      <c r="H55" s="252"/>
      <c r="I55" s="54"/>
    </row>
    <row r="56" spans="6:9">
      <c r="F56" s="251"/>
      <c r="G56" s="252"/>
      <c r="H56" s="252"/>
      <c r="I56" s="54"/>
    </row>
    <row r="57" spans="6:9">
      <c r="F57" s="251"/>
      <c r="G57" s="252"/>
      <c r="H57" s="252"/>
      <c r="I57" s="54"/>
    </row>
    <row r="58" spans="6:9">
      <c r="F58" s="251"/>
      <c r="G58" s="252"/>
      <c r="H58" s="252"/>
      <c r="I58" s="54"/>
    </row>
    <row r="59" spans="6:9">
      <c r="F59" s="251"/>
      <c r="G59" s="252"/>
      <c r="H59" s="252"/>
      <c r="I59" s="54"/>
    </row>
    <row r="60" spans="6:9">
      <c r="F60" s="251"/>
      <c r="G60" s="252"/>
      <c r="H60" s="252"/>
      <c r="I60" s="54"/>
    </row>
    <row r="61" spans="6:9">
      <c r="F61" s="251"/>
      <c r="G61" s="252"/>
      <c r="H61" s="252"/>
      <c r="I61" s="54"/>
    </row>
    <row r="62" spans="6:9">
      <c r="F62" s="251"/>
      <c r="G62" s="252"/>
      <c r="H62" s="252"/>
      <c r="I62" s="54"/>
    </row>
    <row r="63" spans="6:9">
      <c r="F63" s="251"/>
      <c r="G63" s="252"/>
      <c r="H63" s="252"/>
      <c r="I63" s="54"/>
    </row>
    <row r="64" spans="6:9">
      <c r="F64" s="251"/>
      <c r="G64" s="252"/>
      <c r="H64" s="252"/>
      <c r="I64" s="54"/>
    </row>
    <row r="65" spans="6:9">
      <c r="F65" s="251"/>
      <c r="G65" s="252"/>
      <c r="H65" s="252"/>
      <c r="I65" s="54"/>
    </row>
    <row r="66" spans="6:9">
      <c r="F66" s="251"/>
      <c r="G66" s="252"/>
      <c r="H66" s="252"/>
      <c r="I66" s="54"/>
    </row>
    <row r="67" spans="6:9">
      <c r="F67" s="251"/>
      <c r="G67" s="252"/>
      <c r="H67" s="252"/>
      <c r="I67" s="54"/>
    </row>
    <row r="68" spans="6:9">
      <c r="F68" s="251"/>
      <c r="G68" s="252"/>
      <c r="H68" s="252"/>
      <c r="I68" s="54"/>
    </row>
    <row r="69" spans="6:9">
      <c r="F69" s="251"/>
      <c r="G69" s="252"/>
      <c r="H69" s="252"/>
      <c r="I69" s="54"/>
    </row>
    <row r="70" spans="6:9">
      <c r="F70" s="251"/>
      <c r="G70" s="252"/>
      <c r="H70" s="252"/>
      <c r="I70" s="54"/>
    </row>
    <row r="71" spans="6:9">
      <c r="F71" s="251"/>
      <c r="G71" s="252"/>
      <c r="H71" s="252"/>
      <c r="I71" s="54"/>
    </row>
    <row r="72" spans="6:9">
      <c r="F72" s="251"/>
      <c r="G72" s="252"/>
      <c r="H72" s="252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3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54" customWidth="1"/>
    <col min="2" max="2" width="11.5703125" style="254" customWidth="1"/>
    <col min="3" max="3" width="40.42578125" style="254" customWidth="1"/>
    <col min="4" max="4" width="5.5703125" style="254" customWidth="1"/>
    <col min="5" max="5" width="8.5703125" style="266" customWidth="1"/>
    <col min="6" max="6" width="9.85546875" style="254" customWidth="1"/>
    <col min="7" max="7" width="13.85546875" style="254" customWidth="1"/>
    <col min="8" max="8" width="11.7109375" style="254" customWidth="1"/>
    <col min="9" max="9" width="11.5703125" style="254" customWidth="1"/>
    <col min="10" max="10" width="11" style="254" hidden="1" customWidth="1"/>
    <col min="11" max="11" width="10.42578125" style="254" hidden="1" customWidth="1"/>
    <col min="12" max="12" width="75.42578125" style="254" customWidth="1"/>
    <col min="13" max="13" width="45.28515625" style="254" customWidth="1"/>
    <col min="14" max="16384" width="9.140625" style="254"/>
  </cols>
  <sheetData>
    <row r="1" spans="1:80" ht="15.75">
      <c r="A1" s="253" t="s">
        <v>102</v>
      </c>
      <c r="B1" s="253"/>
      <c r="C1" s="253"/>
      <c r="D1" s="253"/>
      <c r="E1" s="253"/>
      <c r="F1" s="253"/>
      <c r="G1" s="253"/>
    </row>
    <row r="2" spans="1:80" ht="14.25" customHeight="1" thickBot="1">
      <c r="B2" s="255"/>
      <c r="C2" s="256"/>
      <c r="D2" s="256"/>
      <c r="E2" s="257"/>
      <c r="F2" s="256"/>
      <c r="G2" s="256"/>
    </row>
    <row r="3" spans="1:80" ht="13.5" thickTop="1">
      <c r="A3" s="198" t="s">
        <v>2</v>
      </c>
      <c r="B3" s="199"/>
      <c r="C3" s="200" t="s">
        <v>105</v>
      </c>
      <c r="D3" s="201"/>
      <c r="E3" s="258" t="s">
        <v>85</v>
      </c>
      <c r="F3" s="259" t="str">
        <f>'CV14 CV14_1 Rek'!H1</f>
        <v>CV14_1</v>
      </c>
      <c r="G3" s="260"/>
    </row>
    <row r="4" spans="1:80" ht="13.5" thickBot="1">
      <c r="A4" s="261" t="s">
        <v>76</v>
      </c>
      <c r="B4" s="207"/>
      <c r="C4" s="208" t="s">
        <v>108</v>
      </c>
      <c r="D4" s="209"/>
      <c r="E4" s="262" t="str">
        <f>'CV14 CV14_1 Rek'!G2</f>
        <v>Polní cesta k.ú Vysoká Lhota</v>
      </c>
      <c r="F4" s="263"/>
      <c r="G4" s="264"/>
    </row>
    <row r="5" spans="1:80" ht="13.5" thickTop="1">
      <c r="A5" s="265"/>
      <c r="G5" s="267"/>
    </row>
    <row r="6" spans="1:80" ht="27" customHeight="1">
      <c r="A6" s="268" t="s">
        <v>86</v>
      </c>
      <c r="B6" s="269" t="s">
        <v>87</v>
      </c>
      <c r="C6" s="269" t="s">
        <v>88</v>
      </c>
      <c r="D6" s="269" t="s">
        <v>89</v>
      </c>
      <c r="E6" s="270" t="s">
        <v>90</v>
      </c>
      <c r="F6" s="269" t="s">
        <v>91</v>
      </c>
      <c r="G6" s="271" t="s">
        <v>92</v>
      </c>
      <c r="H6" s="272" t="s">
        <v>93</v>
      </c>
      <c r="I6" s="272" t="s">
        <v>94</v>
      </c>
      <c r="J6" s="272" t="s">
        <v>95</v>
      </c>
      <c r="K6" s="272" t="s">
        <v>96</v>
      </c>
    </row>
    <row r="7" spans="1:80">
      <c r="A7" s="273" t="s">
        <v>97</v>
      </c>
      <c r="B7" s="274" t="s">
        <v>113</v>
      </c>
      <c r="C7" s="275" t="s">
        <v>114</v>
      </c>
      <c r="D7" s="276"/>
      <c r="E7" s="277"/>
      <c r="F7" s="277"/>
      <c r="G7" s="278"/>
      <c r="H7" s="279"/>
      <c r="I7" s="280"/>
      <c r="J7" s="281"/>
      <c r="K7" s="282"/>
      <c r="O7" s="283">
        <v>1</v>
      </c>
    </row>
    <row r="8" spans="1:80">
      <c r="A8" s="284">
        <v>1</v>
      </c>
      <c r="B8" s="285" t="s">
        <v>116</v>
      </c>
      <c r="C8" s="286" t="s">
        <v>117</v>
      </c>
      <c r="D8" s="287" t="s">
        <v>118</v>
      </c>
      <c r="E8" s="288">
        <v>1</v>
      </c>
      <c r="F8" s="288">
        <v>0</v>
      </c>
      <c r="G8" s="289">
        <f>E8*F8</f>
        <v>0</v>
      </c>
      <c r="H8" s="290">
        <v>0</v>
      </c>
      <c r="I8" s="291">
        <f>E8*H8</f>
        <v>0</v>
      </c>
      <c r="J8" s="290"/>
      <c r="K8" s="291">
        <f>E8*J8</f>
        <v>0</v>
      </c>
      <c r="O8" s="283">
        <v>2</v>
      </c>
      <c r="AA8" s="254">
        <v>12</v>
      </c>
      <c r="AB8" s="254">
        <v>0</v>
      </c>
      <c r="AC8" s="254">
        <v>1</v>
      </c>
      <c r="AZ8" s="254">
        <v>1</v>
      </c>
      <c r="BA8" s="254">
        <f>IF(AZ8=1,G8,0)</f>
        <v>0</v>
      </c>
      <c r="BB8" s="254">
        <f>IF(AZ8=2,G8,0)</f>
        <v>0</v>
      </c>
      <c r="BC8" s="254">
        <f>IF(AZ8=3,G8,0)</f>
        <v>0</v>
      </c>
      <c r="BD8" s="254">
        <f>IF(AZ8=4,G8,0)</f>
        <v>0</v>
      </c>
      <c r="BE8" s="254">
        <f>IF(AZ8=5,G8,0)</f>
        <v>0</v>
      </c>
      <c r="CA8" s="283">
        <v>12</v>
      </c>
      <c r="CB8" s="283">
        <v>0</v>
      </c>
    </row>
    <row r="9" spans="1:80">
      <c r="A9" s="284">
        <v>2</v>
      </c>
      <c r="B9" s="285" t="s">
        <v>119</v>
      </c>
      <c r="C9" s="286" t="s">
        <v>120</v>
      </c>
      <c r="D9" s="287" t="s">
        <v>118</v>
      </c>
      <c r="E9" s="288">
        <v>1</v>
      </c>
      <c r="F9" s="288">
        <v>0</v>
      </c>
      <c r="G9" s="289">
        <f>E9*F9</f>
        <v>0</v>
      </c>
      <c r="H9" s="290">
        <v>0</v>
      </c>
      <c r="I9" s="291">
        <f>E9*H9</f>
        <v>0</v>
      </c>
      <c r="J9" s="290"/>
      <c r="K9" s="291">
        <f>E9*J9</f>
        <v>0</v>
      </c>
      <c r="O9" s="283">
        <v>2</v>
      </c>
      <c r="AA9" s="254">
        <v>12</v>
      </c>
      <c r="AB9" s="254">
        <v>0</v>
      </c>
      <c r="AC9" s="254">
        <v>2</v>
      </c>
      <c r="AZ9" s="254">
        <v>1</v>
      </c>
      <c r="BA9" s="254">
        <f>IF(AZ9=1,G9,0)</f>
        <v>0</v>
      </c>
      <c r="BB9" s="254">
        <f>IF(AZ9=2,G9,0)</f>
        <v>0</v>
      </c>
      <c r="BC9" s="254">
        <f>IF(AZ9=3,G9,0)</f>
        <v>0</v>
      </c>
      <c r="BD9" s="254">
        <f>IF(AZ9=4,G9,0)</f>
        <v>0</v>
      </c>
      <c r="BE9" s="254">
        <f>IF(AZ9=5,G9,0)</f>
        <v>0</v>
      </c>
      <c r="CA9" s="283">
        <v>12</v>
      </c>
      <c r="CB9" s="283">
        <v>0</v>
      </c>
    </row>
    <row r="10" spans="1:80">
      <c r="A10" s="284">
        <v>3</v>
      </c>
      <c r="B10" s="285" t="s">
        <v>121</v>
      </c>
      <c r="C10" s="286" t="s">
        <v>122</v>
      </c>
      <c r="D10" s="287" t="s">
        <v>118</v>
      </c>
      <c r="E10" s="288">
        <v>1</v>
      </c>
      <c r="F10" s="288">
        <v>0</v>
      </c>
      <c r="G10" s="289">
        <f>E10*F10</f>
        <v>0</v>
      </c>
      <c r="H10" s="290">
        <v>0</v>
      </c>
      <c r="I10" s="291">
        <f>E10*H10</f>
        <v>0</v>
      </c>
      <c r="J10" s="290"/>
      <c r="K10" s="291">
        <f>E10*J10</f>
        <v>0</v>
      </c>
      <c r="O10" s="283">
        <v>2</v>
      </c>
      <c r="AA10" s="254">
        <v>12</v>
      </c>
      <c r="AB10" s="254">
        <v>0</v>
      </c>
      <c r="AC10" s="254">
        <v>3</v>
      </c>
      <c r="AZ10" s="254">
        <v>1</v>
      </c>
      <c r="BA10" s="254">
        <f>IF(AZ10=1,G10,0)</f>
        <v>0</v>
      </c>
      <c r="BB10" s="254">
        <f>IF(AZ10=2,G10,0)</f>
        <v>0</v>
      </c>
      <c r="BC10" s="254">
        <f>IF(AZ10=3,G10,0)</f>
        <v>0</v>
      </c>
      <c r="BD10" s="254">
        <f>IF(AZ10=4,G10,0)</f>
        <v>0</v>
      </c>
      <c r="BE10" s="254">
        <f>IF(AZ10=5,G10,0)</f>
        <v>0</v>
      </c>
      <c r="CA10" s="283">
        <v>12</v>
      </c>
      <c r="CB10" s="283">
        <v>0</v>
      </c>
    </row>
    <row r="11" spans="1:80" ht="22.5">
      <c r="A11" s="284">
        <v>4</v>
      </c>
      <c r="B11" s="285" t="s">
        <v>123</v>
      </c>
      <c r="C11" s="286" t="s">
        <v>124</v>
      </c>
      <c r="D11" s="287" t="s">
        <v>118</v>
      </c>
      <c r="E11" s="288">
        <v>1</v>
      </c>
      <c r="F11" s="288">
        <v>0</v>
      </c>
      <c r="G11" s="289">
        <f>E11*F11</f>
        <v>0</v>
      </c>
      <c r="H11" s="290">
        <v>0</v>
      </c>
      <c r="I11" s="291">
        <f>E11*H11</f>
        <v>0</v>
      </c>
      <c r="J11" s="290"/>
      <c r="K11" s="291">
        <f>E11*J11</f>
        <v>0</v>
      </c>
      <c r="O11" s="283">
        <v>2</v>
      </c>
      <c r="AA11" s="254">
        <v>12</v>
      </c>
      <c r="AB11" s="254">
        <v>0</v>
      </c>
      <c r="AC11" s="254">
        <v>4</v>
      </c>
      <c r="AZ11" s="254">
        <v>1</v>
      </c>
      <c r="BA11" s="254">
        <f>IF(AZ11=1,G11,0)</f>
        <v>0</v>
      </c>
      <c r="BB11" s="254">
        <f>IF(AZ11=2,G11,0)</f>
        <v>0</v>
      </c>
      <c r="BC11" s="254">
        <f>IF(AZ11=3,G11,0)</f>
        <v>0</v>
      </c>
      <c r="BD11" s="254">
        <f>IF(AZ11=4,G11,0)</f>
        <v>0</v>
      </c>
      <c r="BE11" s="254">
        <f>IF(AZ11=5,G11,0)</f>
        <v>0</v>
      </c>
      <c r="CA11" s="283">
        <v>12</v>
      </c>
      <c r="CB11" s="283">
        <v>0</v>
      </c>
    </row>
    <row r="12" spans="1:80">
      <c r="A12" s="284">
        <v>5</v>
      </c>
      <c r="B12" s="285" t="s">
        <v>125</v>
      </c>
      <c r="C12" s="286" t="s">
        <v>126</v>
      </c>
      <c r="D12" s="287" t="s">
        <v>118</v>
      </c>
      <c r="E12" s="288">
        <v>1</v>
      </c>
      <c r="F12" s="288">
        <v>0</v>
      </c>
      <c r="G12" s="289">
        <f>E12*F12</f>
        <v>0</v>
      </c>
      <c r="H12" s="290">
        <v>0</v>
      </c>
      <c r="I12" s="291">
        <f>E12*H12</f>
        <v>0</v>
      </c>
      <c r="J12" s="290"/>
      <c r="K12" s="291">
        <f>E12*J12</f>
        <v>0</v>
      </c>
      <c r="O12" s="283">
        <v>2</v>
      </c>
      <c r="AA12" s="254">
        <v>12</v>
      </c>
      <c r="AB12" s="254">
        <v>0</v>
      </c>
      <c r="AC12" s="254">
        <v>5</v>
      </c>
      <c r="AZ12" s="254">
        <v>1</v>
      </c>
      <c r="BA12" s="254">
        <f>IF(AZ12=1,G12,0)</f>
        <v>0</v>
      </c>
      <c r="BB12" s="254">
        <f>IF(AZ12=2,G12,0)</f>
        <v>0</v>
      </c>
      <c r="BC12" s="254">
        <f>IF(AZ12=3,G12,0)</f>
        <v>0</v>
      </c>
      <c r="BD12" s="254">
        <f>IF(AZ12=4,G12,0)</f>
        <v>0</v>
      </c>
      <c r="BE12" s="254">
        <f>IF(AZ12=5,G12,0)</f>
        <v>0</v>
      </c>
      <c r="CA12" s="283">
        <v>12</v>
      </c>
      <c r="CB12" s="283">
        <v>0</v>
      </c>
    </row>
    <row r="13" spans="1:80">
      <c r="A13" s="284">
        <v>6</v>
      </c>
      <c r="B13" s="285" t="s">
        <v>127</v>
      </c>
      <c r="C13" s="286" t="s">
        <v>128</v>
      </c>
      <c r="D13" s="287" t="s">
        <v>129</v>
      </c>
      <c r="E13" s="288">
        <v>1507.2</v>
      </c>
      <c r="F13" s="288">
        <v>0</v>
      </c>
      <c r="G13" s="289">
        <f>E13*F13</f>
        <v>0</v>
      </c>
      <c r="H13" s="290">
        <v>0</v>
      </c>
      <c r="I13" s="291">
        <f>E13*H13</f>
        <v>0</v>
      </c>
      <c r="J13" s="290"/>
      <c r="K13" s="291">
        <f>E13*J13</f>
        <v>0</v>
      </c>
      <c r="O13" s="283">
        <v>2</v>
      </c>
      <c r="AA13" s="254">
        <v>12</v>
      </c>
      <c r="AB13" s="254">
        <v>0</v>
      </c>
      <c r="AC13" s="254">
        <v>6</v>
      </c>
      <c r="AZ13" s="254">
        <v>1</v>
      </c>
      <c r="BA13" s="254">
        <f>IF(AZ13=1,G13,0)</f>
        <v>0</v>
      </c>
      <c r="BB13" s="254">
        <f>IF(AZ13=2,G13,0)</f>
        <v>0</v>
      </c>
      <c r="BC13" s="254">
        <f>IF(AZ13=3,G13,0)</f>
        <v>0</v>
      </c>
      <c r="BD13" s="254">
        <f>IF(AZ13=4,G13,0)</f>
        <v>0</v>
      </c>
      <c r="BE13" s="254">
        <f>IF(AZ13=5,G13,0)</f>
        <v>0</v>
      </c>
      <c r="CA13" s="283">
        <v>12</v>
      </c>
      <c r="CB13" s="283">
        <v>0</v>
      </c>
    </row>
    <row r="14" spans="1:80">
      <c r="A14" s="284">
        <v>7</v>
      </c>
      <c r="B14" s="285" t="s">
        <v>130</v>
      </c>
      <c r="C14" s="286" t="s">
        <v>131</v>
      </c>
      <c r="D14" s="287" t="s">
        <v>118</v>
      </c>
      <c r="E14" s="288">
        <v>1</v>
      </c>
      <c r="F14" s="288">
        <v>0</v>
      </c>
      <c r="G14" s="289">
        <f>E14*F14</f>
        <v>0</v>
      </c>
      <c r="H14" s="290">
        <v>0</v>
      </c>
      <c r="I14" s="291">
        <f>E14*H14</f>
        <v>0</v>
      </c>
      <c r="J14" s="290"/>
      <c r="K14" s="291">
        <f>E14*J14</f>
        <v>0</v>
      </c>
      <c r="O14" s="283">
        <v>2</v>
      </c>
      <c r="AA14" s="254">
        <v>12</v>
      </c>
      <c r="AB14" s="254">
        <v>0</v>
      </c>
      <c r="AC14" s="254">
        <v>7</v>
      </c>
      <c r="AZ14" s="254">
        <v>1</v>
      </c>
      <c r="BA14" s="254">
        <f>IF(AZ14=1,G14,0)</f>
        <v>0</v>
      </c>
      <c r="BB14" s="254">
        <f>IF(AZ14=2,G14,0)</f>
        <v>0</v>
      </c>
      <c r="BC14" s="254">
        <f>IF(AZ14=3,G14,0)</f>
        <v>0</v>
      </c>
      <c r="BD14" s="254">
        <f>IF(AZ14=4,G14,0)</f>
        <v>0</v>
      </c>
      <c r="BE14" s="254">
        <f>IF(AZ14=5,G14,0)</f>
        <v>0</v>
      </c>
      <c r="CA14" s="283">
        <v>12</v>
      </c>
      <c r="CB14" s="283">
        <v>0</v>
      </c>
    </row>
    <row r="15" spans="1:80">
      <c r="A15" s="303"/>
      <c r="B15" s="304" t="s">
        <v>100</v>
      </c>
      <c r="C15" s="305" t="s">
        <v>115</v>
      </c>
      <c r="D15" s="306"/>
      <c r="E15" s="307"/>
      <c r="F15" s="308"/>
      <c r="G15" s="309">
        <f>SUM(G7:G14)</f>
        <v>0</v>
      </c>
      <c r="H15" s="310"/>
      <c r="I15" s="311">
        <f>SUM(I7:I14)</f>
        <v>0</v>
      </c>
      <c r="J15" s="310"/>
      <c r="K15" s="311">
        <f>SUM(K7:K14)</f>
        <v>0</v>
      </c>
      <c r="O15" s="283">
        <v>4</v>
      </c>
      <c r="BA15" s="312">
        <f>SUM(BA7:BA14)</f>
        <v>0</v>
      </c>
      <c r="BB15" s="312">
        <f>SUM(BB7:BB14)</f>
        <v>0</v>
      </c>
      <c r="BC15" s="312">
        <f>SUM(BC7:BC14)</f>
        <v>0</v>
      </c>
      <c r="BD15" s="312">
        <f>SUM(BD7:BD14)</f>
        <v>0</v>
      </c>
      <c r="BE15" s="312">
        <f>SUM(BE7:BE14)</f>
        <v>0</v>
      </c>
    </row>
    <row r="16" spans="1:80">
      <c r="A16" s="273" t="s">
        <v>97</v>
      </c>
      <c r="B16" s="274" t="s">
        <v>98</v>
      </c>
      <c r="C16" s="275" t="s">
        <v>99</v>
      </c>
      <c r="D16" s="276"/>
      <c r="E16" s="277"/>
      <c r="F16" s="277"/>
      <c r="G16" s="278"/>
      <c r="H16" s="279"/>
      <c r="I16" s="280"/>
      <c r="J16" s="281"/>
      <c r="K16" s="282"/>
      <c r="O16" s="283">
        <v>1</v>
      </c>
    </row>
    <row r="17" spans="1:80">
      <c r="A17" s="284">
        <v>8</v>
      </c>
      <c r="B17" s="285" t="s">
        <v>133</v>
      </c>
      <c r="C17" s="286" t="s">
        <v>134</v>
      </c>
      <c r="D17" s="287" t="s">
        <v>110</v>
      </c>
      <c r="E17" s="288">
        <v>230</v>
      </c>
      <c r="F17" s="288">
        <v>0</v>
      </c>
      <c r="G17" s="289">
        <f>E17*F17</f>
        <v>0</v>
      </c>
      <c r="H17" s="290">
        <v>0</v>
      </c>
      <c r="I17" s="291">
        <f>E17*H17</f>
        <v>0</v>
      </c>
      <c r="J17" s="290">
        <v>0</v>
      </c>
      <c r="K17" s="291">
        <f>E17*J17</f>
        <v>0</v>
      </c>
      <c r="O17" s="283">
        <v>2</v>
      </c>
      <c r="AA17" s="254">
        <v>1</v>
      </c>
      <c r="AB17" s="254">
        <v>1</v>
      </c>
      <c r="AC17" s="254">
        <v>1</v>
      </c>
      <c r="AZ17" s="254">
        <v>1</v>
      </c>
      <c r="BA17" s="254">
        <f>IF(AZ17=1,G17,0)</f>
        <v>0</v>
      </c>
      <c r="BB17" s="254">
        <f>IF(AZ17=2,G17,0)</f>
        <v>0</v>
      </c>
      <c r="BC17" s="254">
        <f>IF(AZ17=3,G17,0)</f>
        <v>0</v>
      </c>
      <c r="BD17" s="254">
        <f>IF(AZ17=4,G17,0)</f>
        <v>0</v>
      </c>
      <c r="BE17" s="254">
        <f>IF(AZ17=5,G17,0)</f>
        <v>0</v>
      </c>
      <c r="CA17" s="283">
        <v>1</v>
      </c>
      <c r="CB17" s="283">
        <v>1</v>
      </c>
    </row>
    <row r="18" spans="1:80">
      <c r="A18" s="284">
        <v>9</v>
      </c>
      <c r="B18" s="285" t="s">
        <v>135</v>
      </c>
      <c r="C18" s="286" t="s">
        <v>136</v>
      </c>
      <c r="D18" s="287" t="s">
        <v>110</v>
      </c>
      <c r="E18" s="288">
        <v>230</v>
      </c>
      <c r="F18" s="288">
        <v>0</v>
      </c>
      <c r="G18" s="289">
        <f>E18*F18</f>
        <v>0</v>
      </c>
      <c r="H18" s="290">
        <v>5.0000000000000002E-5</v>
      </c>
      <c r="I18" s="291">
        <f>E18*H18</f>
        <v>1.15E-2</v>
      </c>
      <c r="J18" s="290">
        <v>0</v>
      </c>
      <c r="K18" s="291">
        <f>E18*J18</f>
        <v>0</v>
      </c>
      <c r="O18" s="283">
        <v>2</v>
      </c>
      <c r="AA18" s="254">
        <v>1</v>
      </c>
      <c r="AB18" s="254">
        <v>1</v>
      </c>
      <c r="AC18" s="254">
        <v>1</v>
      </c>
      <c r="AZ18" s="254">
        <v>1</v>
      </c>
      <c r="BA18" s="254">
        <f>IF(AZ18=1,G18,0)</f>
        <v>0</v>
      </c>
      <c r="BB18" s="254">
        <f>IF(AZ18=2,G18,0)</f>
        <v>0</v>
      </c>
      <c r="BC18" s="254">
        <f>IF(AZ18=3,G18,0)</f>
        <v>0</v>
      </c>
      <c r="BD18" s="254">
        <f>IF(AZ18=4,G18,0)</f>
        <v>0</v>
      </c>
      <c r="BE18" s="254">
        <f>IF(AZ18=5,G18,0)</f>
        <v>0</v>
      </c>
      <c r="CA18" s="283">
        <v>1</v>
      </c>
      <c r="CB18" s="283">
        <v>1</v>
      </c>
    </row>
    <row r="19" spans="1:80">
      <c r="A19" s="284">
        <v>10</v>
      </c>
      <c r="B19" s="285" t="s">
        <v>137</v>
      </c>
      <c r="C19" s="286" t="s">
        <v>138</v>
      </c>
      <c r="D19" s="287" t="s">
        <v>129</v>
      </c>
      <c r="E19" s="288">
        <v>1554</v>
      </c>
      <c r="F19" s="288">
        <v>0</v>
      </c>
      <c r="G19" s="289">
        <f>E19*F19</f>
        <v>0</v>
      </c>
      <c r="H19" s="290">
        <v>0</v>
      </c>
      <c r="I19" s="291">
        <f>E19*H19</f>
        <v>0</v>
      </c>
      <c r="J19" s="290">
        <v>0</v>
      </c>
      <c r="K19" s="291">
        <f>E19*J19</f>
        <v>0</v>
      </c>
      <c r="O19" s="283">
        <v>2</v>
      </c>
      <c r="AA19" s="254">
        <v>1</v>
      </c>
      <c r="AB19" s="254">
        <v>1</v>
      </c>
      <c r="AC19" s="254">
        <v>1</v>
      </c>
      <c r="AZ19" s="254">
        <v>1</v>
      </c>
      <c r="BA19" s="254">
        <f>IF(AZ19=1,G19,0)</f>
        <v>0</v>
      </c>
      <c r="BB19" s="254">
        <f>IF(AZ19=2,G19,0)</f>
        <v>0</v>
      </c>
      <c r="BC19" s="254">
        <f>IF(AZ19=3,G19,0)</f>
        <v>0</v>
      </c>
      <c r="BD19" s="254">
        <f>IF(AZ19=4,G19,0)</f>
        <v>0</v>
      </c>
      <c r="BE19" s="254">
        <f>IF(AZ19=5,G19,0)</f>
        <v>0</v>
      </c>
      <c r="CA19" s="283">
        <v>1</v>
      </c>
      <c r="CB19" s="283">
        <v>1</v>
      </c>
    </row>
    <row r="20" spans="1:80">
      <c r="A20" s="284">
        <v>11</v>
      </c>
      <c r="B20" s="285" t="s">
        <v>139</v>
      </c>
      <c r="C20" s="286" t="s">
        <v>140</v>
      </c>
      <c r="D20" s="287" t="s">
        <v>129</v>
      </c>
      <c r="E20" s="288">
        <v>777</v>
      </c>
      <c r="F20" s="288">
        <v>0</v>
      </c>
      <c r="G20" s="289">
        <f>E20*F20</f>
        <v>0</v>
      </c>
      <c r="H20" s="290">
        <v>0</v>
      </c>
      <c r="I20" s="291">
        <f>E20*H20</f>
        <v>0</v>
      </c>
      <c r="J20" s="290">
        <v>0</v>
      </c>
      <c r="K20" s="291">
        <f>E20*J20</f>
        <v>0</v>
      </c>
      <c r="O20" s="283">
        <v>2</v>
      </c>
      <c r="AA20" s="254">
        <v>1</v>
      </c>
      <c r="AB20" s="254">
        <v>1</v>
      </c>
      <c r="AC20" s="254">
        <v>1</v>
      </c>
      <c r="AZ20" s="254">
        <v>1</v>
      </c>
      <c r="BA20" s="254">
        <f>IF(AZ20=1,G20,0)</f>
        <v>0</v>
      </c>
      <c r="BB20" s="254">
        <f>IF(AZ20=2,G20,0)</f>
        <v>0</v>
      </c>
      <c r="BC20" s="254">
        <f>IF(AZ20=3,G20,0)</f>
        <v>0</v>
      </c>
      <c r="BD20" s="254">
        <f>IF(AZ20=4,G20,0)</f>
        <v>0</v>
      </c>
      <c r="BE20" s="254">
        <f>IF(AZ20=5,G20,0)</f>
        <v>0</v>
      </c>
      <c r="CA20" s="283">
        <v>1</v>
      </c>
      <c r="CB20" s="283">
        <v>1</v>
      </c>
    </row>
    <row r="21" spans="1:80">
      <c r="A21" s="284">
        <v>12</v>
      </c>
      <c r="B21" s="285" t="s">
        <v>141</v>
      </c>
      <c r="C21" s="286" t="s">
        <v>142</v>
      </c>
      <c r="D21" s="287" t="s">
        <v>129</v>
      </c>
      <c r="E21" s="288">
        <v>100</v>
      </c>
      <c r="F21" s="288">
        <v>0</v>
      </c>
      <c r="G21" s="289">
        <f>E21*F21</f>
        <v>0</v>
      </c>
      <c r="H21" s="290">
        <v>5.8900000000000003E-3</v>
      </c>
      <c r="I21" s="291">
        <f>E21*H21</f>
        <v>0.58900000000000008</v>
      </c>
      <c r="J21" s="290">
        <v>0</v>
      </c>
      <c r="K21" s="291">
        <f>E21*J21</f>
        <v>0</v>
      </c>
      <c r="O21" s="283">
        <v>2</v>
      </c>
      <c r="AA21" s="254">
        <v>1</v>
      </c>
      <c r="AB21" s="254">
        <v>1</v>
      </c>
      <c r="AC21" s="254">
        <v>1</v>
      </c>
      <c r="AZ21" s="254">
        <v>1</v>
      </c>
      <c r="BA21" s="254">
        <f>IF(AZ21=1,G21,0)</f>
        <v>0</v>
      </c>
      <c r="BB21" s="254">
        <f>IF(AZ21=2,G21,0)</f>
        <v>0</v>
      </c>
      <c r="BC21" s="254">
        <f>IF(AZ21=3,G21,0)</f>
        <v>0</v>
      </c>
      <c r="BD21" s="254">
        <f>IF(AZ21=4,G21,0)</f>
        <v>0</v>
      </c>
      <c r="BE21" s="254">
        <f>IF(AZ21=5,G21,0)</f>
        <v>0</v>
      </c>
      <c r="CA21" s="283">
        <v>1</v>
      </c>
      <c r="CB21" s="283">
        <v>1</v>
      </c>
    </row>
    <row r="22" spans="1:80">
      <c r="A22" s="284">
        <v>13</v>
      </c>
      <c r="B22" s="285" t="s">
        <v>143</v>
      </c>
      <c r="C22" s="286" t="s">
        <v>144</v>
      </c>
      <c r="D22" s="287" t="s">
        <v>129</v>
      </c>
      <c r="E22" s="288">
        <v>1507.2</v>
      </c>
      <c r="F22" s="288">
        <v>0</v>
      </c>
      <c r="G22" s="289">
        <f>E22*F22</f>
        <v>0</v>
      </c>
      <c r="H22" s="290">
        <v>0</v>
      </c>
      <c r="I22" s="291">
        <f>E22*H22</f>
        <v>0</v>
      </c>
      <c r="J22" s="290">
        <v>0</v>
      </c>
      <c r="K22" s="291">
        <f>E22*J22</f>
        <v>0</v>
      </c>
      <c r="O22" s="283">
        <v>2</v>
      </c>
      <c r="AA22" s="254">
        <v>1</v>
      </c>
      <c r="AB22" s="254">
        <v>1</v>
      </c>
      <c r="AC22" s="254">
        <v>1</v>
      </c>
      <c r="AZ22" s="254">
        <v>1</v>
      </c>
      <c r="BA22" s="254">
        <f>IF(AZ22=1,G22,0)</f>
        <v>0</v>
      </c>
      <c r="BB22" s="254">
        <f>IF(AZ22=2,G22,0)</f>
        <v>0</v>
      </c>
      <c r="BC22" s="254">
        <f>IF(AZ22=3,G22,0)</f>
        <v>0</v>
      </c>
      <c r="BD22" s="254">
        <f>IF(AZ22=4,G22,0)</f>
        <v>0</v>
      </c>
      <c r="BE22" s="254">
        <f>IF(AZ22=5,G22,0)</f>
        <v>0</v>
      </c>
      <c r="CA22" s="283">
        <v>1</v>
      </c>
      <c r="CB22" s="283">
        <v>1</v>
      </c>
    </row>
    <row r="23" spans="1:80">
      <c r="A23" s="284">
        <v>14</v>
      </c>
      <c r="B23" s="285" t="s">
        <v>145</v>
      </c>
      <c r="C23" s="286" t="s">
        <v>146</v>
      </c>
      <c r="D23" s="287" t="s">
        <v>129</v>
      </c>
      <c r="E23" s="288">
        <v>22</v>
      </c>
      <c r="F23" s="288">
        <v>0</v>
      </c>
      <c r="G23" s="289">
        <f>E23*F23</f>
        <v>0</v>
      </c>
      <c r="H23" s="290">
        <v>0</v>
      </c>
      <c r="I23" s="291">
        <f>E23*H23</f>
        <v>0</v>
      </c>
      <c r="J23" s="290">
        <v>0</v>
      </c>
      <c r="K23" s="291">
        <f>E23*J23</f>
        <v>0</v>
      </c>
      <c r="O23" s="283">
        <v>2</v>
      </c>
      <c r="AA23" s="254">
        <v>1</v>
      </c>
      <c r="AB23" s="254">
        <v>1</v>
      </c>
      <c r="AC23" s="254">
        <v>1</v>
      </c>
      <c r="AZ23" s="254">
        <v>1</v>
      </c>
      <c r="BA23" s="254">
        <f>IF(AZ23=1,G23,0)</f>
        <v>0</v>
      </c>
      <c r="BB23" s="254">
        <f>IF(AZ23=2,G23,0)</f>
        <v>0</v>
      </c>
      <c r="BC23" s="254">
        <f>IF(AZ23=3,G23,0)</f>
        <v>0</v>
      </c>
      <c r="BD23" s="254">
        <f>IF(AZ23=4,G23,0)</f>
        <v>0</v>
      </c>
      <c r="BE23" s="254">
        <f>IF(AZ23=5,G23,0)</f>
        <v>0</v>
      </c>
      <c r="CA23" s="283">
        <v>1</v>
      </c>
      <c r="CB23" s="283">
        <v>1</v>
      </c>
    </row>
    <row r="24" spans="1:80">
      <c r="A24" s="284">
        <v>15</v>
      </c>
      <c r="B24" s="285" t="s">
        <v>147</v>
      </c>
      <c r="C24" s="286" t="s">
        <v>148</v>
      </c>
      <c r="D24" s="287" t="s">
        <v>129</v>
      </c>
      <c r="E24" s="288">
        <v>1507.2</v>
      </c>
      <c r="F24" s="288">
        <v>0</v>
      </c>
      <c r="G24" s="289">
        <f>E24*F24</f>
        <v>0</v>
      </c>
      <c r="H24" s="290">
        <v>0</v>
      </c>
      <c r="I24" s="291">
        <f>E24*H24</f>
        <v>0</v>
      </c>
      <c r="J24" s="290">
        <v>0</v>
      </c>
      <c r="K24" s="291">
        <f>E24*J24</f>
        <v>0</v>
      </c>
      <c r="O24" s="283">
        <v>2</v>
      </c>
      <c r="AA24" s="254">
        <v>1</v>
      </c>
      <c r="AB24" s="254">
        <v>1</v>
      </c>
      <c r="AC24" s="254">
        <v>1</v>
      </c>
      <c r="AZ24" s="254">
        <v>1</v>
      </c>
      <c r="BA24" s="254">
        <f>IF(AZ24=1,G24,0)</f>
        <v>0</v>
      </c>
      <c r="BB24" s="254">
        <f>IF(AZ24=2,G24,0)</f>
        <v>0</v>
      </c>
      <c r="BC24" s="254">
        <f>IF(AZ24=3,G24,0)</f>
        <v>0</v>
      </c>
      <c r="BD24" s="254">
        <f>IF(AZ24=4,G24,0)</f>
        <v>0</v>
      </c>
      <c r="BE24" s="254">
        <f>IF(AZ24=5,G24,0)</f>
        <v>0</v>
      </c>
      <c r="CA24" s="283">
        <v>1</v>
      </c>
      <c r="CB24" s="283">
        <v>1</v>
      </c>
    </row>
    <row r="25" spans="1:80">
      <c r="A25" s="284">
        <v>16</v>
      </c>
      <c r="B25" s="285" t="s">
        <v>149</v>
      </c>
      <c r="C25" s="286" t="s">
        <v>150</v>
      </c>
      <c r="D25" s="287" t="s">
        <v>110</v>
      </c>
      <c r="E25" s="288">
        <v>1248</v>
      </c>
      <c r="F25" s="288">
        <v>0</v>
      </c>
      <c r="G25" s="289">
        <f>E25*F25</f>
        <v>0</v>
      </c>
      <c r="H25" s="290">
        <v>0</v>
      </c>
      <c r="I25" s="291">
        <f>E25*H25</f>
        <v>0</v>
      </c>
      <c r="J25" s="290">
        <v>0</v>
      </c>
      <c r="K25" s="291">
        <f>E25*J25</f>
        <v>0</v>
      </c>
      <c r="O25" s="283">
        <v>2</v>
      </c>
      <c r="AA25" s="254">
        <v>1</v>
      </c>
      <c r="AB25" s="254">
        <v>1</v>
      </c>
      <c r="AC25" s="254">
        <v>1</v>
      </c>
      <c r="AZ25" s="254">
        <v>1</v>
      </c>
      <c r="BA25" s="254">
        <f>IF(AZ25=1,G25,0)</f>
        <v>0</v>
      </c>
      <c r="BB25" s="254">
        <f>IF(AZ25=2,G25,0)</f>
        <v>0</v>
      </c>
      <c r="BC25" s="254">
        <f>IF(AZ25=3,G25,0)</f>
        <v>0</v>
      </c>
      <c r="BD25" s="254">
        <f>IF(AZ25=4,G25,0)</f>
        <v>0</v>
      </c>
      <c r="BE25" s="254">
        <f>IF(AZ25=5,G25,0)</f>
        <v>0</v>
      </c>
      <c r="CA25" s="283">
        <v>1</v>
      </c>
      <c r="CB25" s="283">
        <v>1</v>
      </c>
    </row>
    <row r="26" spans="1:80">
      <c r="A26" s="284">
        <v>17</v>
      </c>
      <c r="B26" s="285" t="s">
        <v>151</v>
      </c>
      <c r="C26" s="286" t="s">
        <v>152</v>
      </c>
      <c r="D26" s="287" t="s">
        <v>153</v>
      </c>
      <c r="E26" s="288">
        <v>24.96</v>
      </c>
      <c r="F26" s="288">
        <v>0</v>
      </c>
      <c r="G26" s="289">
        <f>E26*F26</f>
        <v>0</v>
      </c>
      <c r="H26" s="290">
        <v>1E-3</v>
      </c>
      <c r="I26" s="291">
        <f>E26*H26</f>
        <v>2.4960000000000003E-2</v>
      </c>
      <c r="J26" s="290"/>
      <c r="K26" s="291">
        <f>E26*J26</f>
        <v>0</v>
      </c>
      <c r="O26" s="283">
        <v>2</v>
      </c>
      <c r="AA26" s="254">
        <v>3</v>
      </c>
      <c r="AB26" s="254">
        <v>1</v>
      </c>
      <c r="AC26" s="254">
        <v>572460</v>
      </c>
      <c r="AZ26" s="254">
        <v>1</v>
      </c>
      <c r="BA26" s="254">
        <f>IF(AZ26=1,G26,0)</f>
        <v>0</v>
      </c>
      <c r="BB26" s="254">
        <f>IF(AZ26=2,G26,0)</f>
        <v>0</v>
      </c>
      <c r="BC26" s="254">
        <f>IF(AZ26=3,G26,0)</f>
        <v>0</v>
      </c>
      <c r="BD26" s="254">
        <f>IF(AZ26=4,G26,0)</f>
        <v>0</v>
      </c>
      <c r="BE26" s="254">
        <f>IF(AZ26=5,G26,0)</f>
        <v>0</v>
      </c>
      <c r="CA26" s="283">
        <v>3</v>
      </c>
      <c r="CB26" s="283">
        <v>1</v>
      </c>
    </row>
    <row r="27" spans="1:80">
      <c r="A27" s="284">
        <v>18</v>
      </c>
      <c r="B27" s="285" t="s">
        <v>154</v>
      </c>
      <c r="C27" s="286" t="s">
        <v>155</v>
      </c>
      <c r="D27" s="287" t="s">
        <v>110</v>
      </c>
      <c r="E27" s="288">
        <v>1248</v>
      </c>
      <c r="F27" s="288">
        <v>0</v>
      </c>
      <c r="G27" s="289">
        <f>E27*F27</f>
        <v>0</v>
      </c>
      <c r="H27" s="290">
        <v>0</v>
      </c>
      <c r="I27" s="291">
        <f>E27*H27</f>
        <v>0</v>
      </c>
      <c r="J27" s="290">
        <v>0</v>
      </c>
      <c r="K27" s="291">
        <f>E27*J27</f>
        <v>0</v>
      </c>
      <c r="O27" s="283">
        <v>2</v>
      </c>
      <c r="AA27" s="254">
        <v>1</v>
      </c>
      <c r="AB27" s="254">
        <v>1</v>
      </c>
      <c r="AC27" s="254">
        <v>1</v>
      </c>
      <c r="AZ27" s="254">
        <v>1</v>
      </c>
      <c r="BA27" s="254">
        <f>IF(AZ27=1,G27,0)</f>
        <v>0</v>
      </c>
      <c r="BB27" s="254">
        <f>IF(AZ27=2,G27,0)</f>
        <v>0</v>
      </c>
      <c r="BC27" s="254">
        <f>IF(AZ27=3,G27,0)</f>
        <v>0</v>
      </c>
      <c r="BD27" s="254">
        <f>IF(AZ27=4,G27,0)</f>
        <v>0</v>
      </c>
      <c r="BE27" s="254">
        <f>IF(AZ27=5,G27,0)</f>
        <v>0</v>
      </c>
      <c r="CA27" s="283">
        <v>1</v>
      </c>
      <c r="CB27" s="283">
        <v>1</v>
      </c>
    </row>
    <row r="28" spans="1:80">
      <c r="A28" s="284">
        <v>19</v>
      </c>
      <c r="B28" s="285" t="s">
        <v>156</v>
      </c>
      <c r="C28" s="286" t="s">
        <v>157</v>
      </c>
      <c r="D28" s="287" t="s">
        <v>129</v>
      </c>
      <c r="E28" s="288">
        <v>124.8</v>
      </c>
      <c r="F28" s="288">
        <v>0</v>
      </c>
      <c r="G28" s="289">
        <f>E28*F28</f>
        <v>0</v>
      </c>
      <c r="H28" s="290">
        <v>0</v>
      </c>
      <c r="I28" s="291">
        <f>E28*H28</f>
        <v>0</v>
      </c>
      <c r="J28" s="290">
        <v>0</v>
      </c>
      <c r="K28" s="291">
        <f>E28*J28</f>
        <v>0</v>
      </c>
      <c r="O28" s="283">
        <v>2</v>
      </c>
      <c r="AA28" s="254">
        <v>1</v>
      </c>
      <c r="AB28" s="254">
        <v>1</v>
      </c>
      <c r="AC28" s="254">
        <v>1</v>
      </c>
      <c r="AZ28" s="254">
        <v>1</v>
      </c>
      <c r="BA28" s="254">
        <f>IF(AZ28=1,G28,0)</f>
        <v>0</v>
      </c>
      <c r="BB28" s="254">
        <f>IF(AZ28=2,G28,0)</f>
        <v>0</v>
      </c>
      <c r="BC28" s="254">
        <f>IF(AZ28=3,G28,0)</f>
        <v>0</v>
      </c>
      <c r="BD28" s="254">
        <f>IF(AZ28=4,G28,0)</f>
        <v>0</v>
      </c>
      <c r="BE28" s="254">
        <f>IF(AZ28=5,G28,0)</f>
        <v>0</v>
      </c>
      <c r="CA28" s="283">
        <v>1</v>
      </c>
      <c r="CB28" s="283">
        <v>1</v>
      </c>
    </row>
    <row r="29" spans="1:80">
      <c r="A29" s="284">
        <v>20</v>
      </c>
      <c r="B29" s="285" t="s">
        <v>158</v>
      </c>
      <c r="C29" s="286" t="s">
        <v>159</v>
      </c>
      <c r="D29" s="287" t="s">
        <v>160</v>
      </c>
      <c r="E29" s="288">
        <v>30</v>
      </c>
      <c r="F29" s="288">
        <v>0</v>
      </c>
      <c r="G29" s="289">
        <f>E29*F29</f>
        <v>0</v>
      </c>
      <c r="H29" s="290">
        <v>0</v>
      </c>
      <c r="I29" s="291">
        <f>E29*H29</f>
        <v>0</v>
      </c>
      <c r="J29" s="290">
        <v>0</v>
      </c>
      <c r="K29" s="291">
        <f>E29*J29</f>
        <v>0</v>
      </c>
      <c r="O29" s="283">
        <v>2</v>
      </c>
      <c r="AA29" s="254">
        <v>1</v>
      </c>
      <c r="AB29" s="254">
        <v>1</v>
      </c>
      <c r="AC29" s="254">
        <v>1</v>
      </c>
      <c r="AZ29" s="254">
        <v>1</v>
      </c>
      <c r="BA29" s="254">
        <f>IF(AZ29=1,G29,0)</f>
        <v>0</v>
      </c>
      <c r="BB29" s="254">
        <f>IF(AZ29=2,G29,0)</f>
        <v>0</v>
      </c>
      <c r="BC29" s="254">
        <f>IF(AZ29=3,G29,0)</f>
        <v>0</v>
      </c>
      <c r="BD29" s="254">
        <f>IF(AZ29=4,G29,0)</f>
        <v>0</v>
      </c>
      <c r="BE29" s="254">
        <f>IF(AZ29=5,G29,0)</f>
        <v>0</v>
      </c>
      <c r="CA29" s="283">
        <v>1</v>
      </c>
      <c r="CB29" s="283">
        <v>1</v>
      </c>
    </row>
    <row r="30" spans="1:80">
      <c r="A30" s="303"/>
      <c r="B30" s="304" t="s">
        <v>100</v>
      </c>
      <c r="C30" s="305" t="s">
        <v>132</v>
      </c>
      <c r="D30" s="306"/>
      <c r="E30" s="307"/>
      <c r="F30" s="308"/>
      <c r="G30" s="309">
        <f>SUM(G16:G29)</f>
        <v>0</v>
      </c>
      <c r="H30" s="310"/>
      <c r="I30" s="311">
        <f>SUM(I16:I29)</f>
        <v>0.62546000000000002</v>
      </c>
      <c r="J30" s="310"/>
      <c r="K30" s="311">
        <f>SUM(K16:K29)</f>
        <v>0</v>
      </c>
      <c r="O30" s="283">
        <v>4</v>
      </c>
      <c r="BA30" s="312">
        <f>SUM(BA16:BA29)</f>
        <v>0</v>
      </c>
      <c r="BB30" s="312">
        <f>SUM(BB16:BB29)</f>
        <v>0</v>
      </c>
      <c r="BC30" s="312">
        <f>SUM(BC16:BC29)</f>
        <v>0</v>
      </c>
      <c r="BD30" s="312">
        <f>SUM(BD16:BD29)</f>
        <v>0</v>
      </c>
      <c r="BE30" s="312">
        <f>SUM(BE16:BE29)</f>
        <v>0</v>
      </c>
    </row>
    <row r="31" spans="1:80">
      <c r="A31" s="273" t="s">
        <v>97</v>
      </c>
      <c r="B31" s="274" t="s">
        <v>161</v>
      </c>
      <c r="C31" s="275" t="s">
        <v>162</v>
      </c>
      <c r="D31" s="276"/>
      <c r="E31" s="277"/>
      <c r="F31" s="277"/>
      <c r="G31" s="278"/>
      <c r="H31" s="279"/>
      <c r="I31" s="280"/>
      <c r="J31" s="281"/>
      <c r="K31" s="282"/>
      <c r="O31" s="283">
        <v>1</v>
      </c>
    </row>
    <row r="32" spans="1:80">
      <c r="A32" s="284">
        <v>21</v>
      </c>
      <c r="B32" s="285" t="s">
        <v>164</v>
      </c>
      <c r="C32" s="286" t="s">
        <v>165</v>
      </c>
      <c r="D32" s="287" t="s">
        <v>129</v>
      </c>
      <c r="E32" s="288">
        <v>3.52</v>
      </c>
      <c r="F32" s="288">
        <v>0</v>
      </c>
      <c r="G32" s="289">
        <f>E32*F32</f>
        <v>0</v>
      </c>
      <c r="H32" s="290">
        <v>2.5855999999999999</v>
      </c>
      <c r="I32" s="291">
        <f>E32*H32</f>
        <v>9.1013120000000001</v>
      </c>
      <c r="J32" s="290">
        <v>0</v>
      </c>
      <c r="K32" s="291">
        <f>E32*J32</f>
        <v>0</v>
      </c>
      <c r="O32" s="283">
        <v>2</v>
      </c>
      <c r="AA32" s="254">
        <v>1</v>
      </c>
      <c r="AB32" s="254">
        <v>1</v>
      </c>
      <c r="AC32" s="254">
        <v>1</v>
      </c>
      <c r="AZ32" s="254">
        <v>1</v>
      </c>
      <c r="BA32" s="254">
        <f>IF(AZ32=1,G32,0)</f>
        <v>0</v>
      </c>
      <c r="BB32" s="254">
        <f>IF(AZ32=2,G32,0)</f>
        <v>0</v>
      </c>
      <c r="BC32" s="254">
        <f>IF(AZ32=3,G32,0)</f>
        <v>0</v>
      </c>
      <c r="BD32" s="254">
        <f>IF(AZ32=4,G32,0)</f>
        <v>0</v>
      </c>
      <c r="BE32" s="254">
        <f>IF(AZ32=5,G32,0)</f>
        <v>0</v>
      </c>
      <c r="CA32" s="283">
        <v>1</v>
      </c>
      <c r="CB32" s="283">
        <v>1</v>
      </c>
    </row>
    <row r="33" spans="1:80">
      <c r="A33" s="284">
        <v>22</v>
      </c>
      <c r="B33" s="285" t="s">
        <v>166</v>
      </c>
      <c r="C33" s="286" t="s">
        <v>167</v>
      </c>
      <c r="D33" s="287" t="s">
        <v>110</v>
      </c>
      <c r="E33" s="288">
        <v>7.1</v>
      </c>
      <c r="F33" s="288">
        <v>0</v>
      </c>
      <c r="G33" s="289">
        <f>E33*F33</f>
        <v>0</v>
      </c>
      <c r="H33" s="290">
        <v>2.5000000000000001E-4</v>
      </c>
      <c r="I33" s="291">
        <f>E33*H33</f>
        <v>1.7749999999999999E-3</v>
      </c>
      <c r="J33" s="290">
        <v>0</v>
      </c>
      <c r="K33" s="291">
        <f>E33*J33</f>
        <v>0</v>
      </c>
      <c r="O33" s="283">
        <v>2</v>
      </c>
      <c r="AA33" s="254">
        <v>1</v>
      </c>
      <c r="AB33" s="254">
        <v>0</v>
      </c>
      <c r="AC33" s="254">
        <v>0</v>
      </c>
      <c r="AZ33" s="254">
        <v>1</v>
      </c>
      <c r="BA33" s="254">
        <f>IF(AZ33=1,G33,0)</f>
        <v>0</v>
      </c>
      <c r="BB33" s="254">
        <f>IF(AZ33=2,G33,0)</f>
        <v>0</v>
      </c>
      <c r="BC33" s="254">
        <f>IF(AZ33=3,G33,0)</f>
        <v>0</v>
      </c>
      <c r="BD33" s="254">
        <f>IF(AZ33=4,G33,0)</f>
        <v>0</v>
      </c>
      <c r="BE33" s="254">
        <f>IF(AZ33=5,G33,0)</f>
        <v>0</v>
      </c>
      <c r="CA33" s="283">
        <v>1</v>
      </c>
      <c r="CB33" s="283">
        <v>0</v>
      </c>
    </row>
    <row r="34" spans="1:80">
      <c r="A34" s="284">
        <v>23</v>
      </c>
      <c r="B34" s="285" t="s">
        <v>168</v>
      </c>
      <c r="C34" s="286" t="s">
        <v>169</v>
      </c>
      <c r="D34" s="287" t="s">
        <v>110</v>
      </c>
      <c r="E34" s="288">
        <v>7.1</v>
      </c>
      <c r="F34" s="288">
        <v>0</v>
      </c>
      <c r="G34" s="289">
        <f>E34*F34</f>
        <v>0</v>
      </c>
      <c r="H34" s="290">
        <v>0</v>
      </c>
      <c r="I34" s="291">
        <f>E34*H34</f>
        <v>0</v>
      </c>
      <c r="J34" s="290">
        <v>0</v>
      </c>
      <c r="K34" s="291">
        <f>E34*J34</f>
        <v>0</v>
      </c>
      <c r="O34" s="283">
        <v>2</v>
      </c>
      <c r="AA34" s="254">
        <v>1</v>
      </c>
      <c r="AB34" s="254">
        <v>1</v>
      </c>
      <c r="AC34" s="254">
        <v>1</v>
      </c>
      <c r="AZ34" s="254">
        <v>1</v>
      </c>
      <c r="BA34" s="254">
        <f>IF(AZ34=1,G34,0)</f>
        <v>0</v>
      </c>
      <c r="BB34" s="254">
        <f>IF(AZ34=2,G34,0)</f>
        <v>0</v>
      </c>
      <c r="BC34" s="254">
        <f>IF(AZ34=3,G34,0)</f>
        <v>0</v>
      </c>
      <c r="BD34" s="254">
        <f>IF(AZ34=4,G34,0)</f>
        <v>0</v>
      </c>
      <c r="BE34" s="254">
        <f>IF(AZ34=5,G34,0)</f>
        <v>0</v>
      </c>
      <c r="CA34" s="283">
        <v>1</v>
      </c>
      <c r="CB34" s="283">
        <v>1</v>
      </c>
    </row>
    <row r="35" spans="1:80" ht="22.5">
      <c r="A35" s="284">
        <v>24</v>
      </c>
      <c r="B35" s="285" t="s">
        <v>170</v>
      </c>
      <c r="C35" s="286" t="s">
        <v>171</v>
      </c>
      <c r="D35" s="287" t="s">
        <v>110</v>
      </c>
      <c r="E35" s="288">
        <v>240</v>
      </c>
      <c r="F35" s="288">
        <v>0</v>
      </c>
      <c r="G35" s="289">
        <f>E35*F35</f>
        <v>0</v>
      </c>
      <c r="H35" s="290">
        <v>3.6000000000000002E-4</v>
      </c>
      <c r="I35" s="291">
        <f>E35*H35</f>
        <v>8.6400000000000005E-2</v>
      </c>
      <c r="J35" s="290">
        <v>0</v>
      </c>
      <c r="K35" s="291">
        <f>E35*J35</f>
        <v>0</v>
      </c>
      <c r="O35" s="283">
        <v>2</v>
      </c>
      <c r="AA35" s="254">
        <v>1</v>
      </c>
      <c r="AB35" s="254">
        <v>1</v>
      </c>
      <c r="AC35" s="254">
        <v>1</v>
      </c>
      <c r="AZ35" s="254">
        <v>1</v>
      </c>
      <c r="BA35" s="254">
        <f>IF(AZ35=1,G35,0)</f>
        <v>0</v>
      </c>
      <c r="BB35" s="254">
        <f>IF(AZ35=2,G35,0)</f>
        <v>0</v>
      </c>
      <c r="BC35" s="254">
        <f>IF(AZ35=3,G35,0)</f>
        <v>0</v>
      </c>
      <c r="BD35" s="254">
        <f>IF(AZ35=4,G35,0)</f>
        <v>0</v>
      </c>
      <c r="BE35" s="254">
        <f>IF(AZ35=5,G35,0)</f>
        <v>0</v>
      </c>
      <c r="CA35" s="283">
        <v>1</v>
      </c>
      <c r="CB35" s="283">
        <v>1</v>
      </c>
    </row>
    <row r="36" spans="1:80">
      <c r="A36" s="303"/>
      <c r="B36" s="304" t="s">
        <v>100</v>
      </c>
      <c r="C36" s="305" t="s">
        <v>163</v>
      </c>
      <c r="D36" s="306"/>
      <c r="E36" s="307"/>
      <c r="F36" s="308"/>
      <c r="G36" s="309">
        <f>SUM(G31:G35)</f>
        <v>0</v>
      </c>
      <c r="H36" s="310"/>
      <c r="I36" s="311">
        <f>SUM(I31:I35)</f>
        <v>9.1894869999999997</v>
      </c>
      <c r="J36" s="310"/>
      <c r="K36" s="311">
        <f>SUM(K31:K35)</f>
        <v>0</v>
      </c>
      <c r="O36" s="283">
        <v>4</v>
      </c>
      <c r="BA36" s="312">
        <f>SUM(BA31:BA35)</f>
        <v>0</v>
      </c>
      <c r="BB36" s="312">
        <f>SUM(BB31:BB35)</f>
        <v>0</v>
      </c>
      <c r="BC36" s="312">
        <f>SUM(BC31:BC35)</f>
        <v>0</v>
      </c>
      <c r="BD36" s="312">
        <f>SUM(BD31:BD35)</f>
        <v>0</v>
      </c>
      <c r="BE36" s="312">
        <f>SUM(BE31:BE35)</f>
        <v>0</v>
      </c>
    </row>
    <row r="37" spans="1:80">
      <c r="A37" s="273" t="s">
        <v>97</v>
      </c>
      <c r="B37" s="274" t="s">
        <v>172</v>
      </c>
      <c r="C37" s="275" t="s">
        <v>173</v>
      </c>
      <c r="D37" s="276"/>
      <c r="E37" s="277"/>
      <c r="F37" s="277"/>
      <c r="G37" s="278"/>
      <c r="H37" s="279"/>
      <c r="I37" s="280"/>
      <c r="J37" s="281"/>
      <c r="K37" s="282"/>
      <c r="O37" s="283">
        <v>1</v>
      </c>
    </row>
    <row r="38" spans="1:80">
      <c r="A38" s="284">
        <v>25</v>
      </c>
      <c r="B38" s="285" t="s">
        <v>175</v>
      </c>
      <c r="C38" s="286" t="s">
        <v>176</v>
      </c>
      <c r="D38" s="287" t="s">
        <v>110</v>
      </c>
      <c r="E38" s="288">
        <v>170</v>
      </c>
      <c r="F38" s="288">
        <v>0</v>
      </c>
      <c r="G38" s="289">
        <f>E38*F38</f>
        <v>0</v>
      </c>
      <c r="H38" s="290">
        <v>0.20039999999999999</v>
      </c>
      <c r="I38" s="291">
        <f>E38*H38</f>
        <v>34.067999999999998</v>
      </c>
      <c r="J38" s="290">
        <v>0</v>
      </c>
      <c r="K38" s="291">
        <f>E38*J38</f>
        <v>0</v>
      </c>
      <c r="O38" s="283">
        <v>2</v>
      </c>
      <c r="AA38" s="254">
        <v>1</v>
      </c>
      <c r="AB38" s="254">
        <v>1</v>
      </c>
      <c r="AC38" s="254">
        <v>1</v>
      </c>
      <c r="AZ38" s="254">
        <v>1</v>
      </c>
      <c r="BA38" s="254">
        <f>IF(AZ38=1,G38,0)</f>
        <v>0</v>
      </c>
      <c r="BB38" s="254">
        <f>IF(AZ38=2,G38,0)</f>
        <v>0</v>
      </c>
      <c r="BC38" s="254">
        <f>IF(AZ38=3,G38,0)</f>
        <v>0</v>
      </c>
      <c r="BD38" s="254">
        <f>IF(AZ38=4,G38,0)</f>
        <v>0</v>
      </c>
      <c r="BE38" s="254">
        <f>IF(AZ38=5,G38,0)</f>
        <v>0</v>
      </c>
      <c r="CA38" s="283">
        <v>1</v>
      </c>
      <c r="CB38" s="283">
        <v>1</v>
      </c>
    </row>
    <row r="39" spans="1:80">
      <c r="A39" s="303"/>
      <c r="B39" s="304" t="s">
        <v>100</v>
      </c>
      <c r="C39" s="305" t="s">
        <v>174</v>
      </c>
      <c r="D39" s="306"/>
      <c r="E39" s="307"/>
      <c r="F39" s="308"/>
      <c r="G39" s="309">
        <f>SUM(G37:G38)</f>
        <v>0</v>
      </c>
      <c r="H39" s="310"/>
      <c r="I39" s="311">
        <f>SUM(I37:I38)</f>
        <v>34.067999999999998</v>
      </c>
      <c r="J39" s="310"/>
      <c r="K39" s="311">
        <f>SUM(K37:K38)</f>
        <v>0</v>
      </c>
      <c r="O39" s="283">
        <v>4</v>
      </c>
      <c r="BA39" s="312">
        <f>SUM(BA37:BA38)</f>
        <v>0</v>
      </c>
      <c r="BB39" s="312">
        <f>SUM(BB37:BB38)</f>
        <v>0</v>
      </c>
      <c r="BC39" s="312">
        <f>SUM(BC37:BC38)</f>
        <v>0</v>
      </c>
      <c r="BD39" s="312">
        <f>SUM(BD37:BD38)</f>
        <v>0</v>
      </c>
      <c r="BE39" s="312">
        <f>SUM(BE37:BE38)</f>
        <v>0</v>
      </c>
    </row>
    <row r="40" spans="1:80">
      <c r="A40" s="273" t="s">
        <v>97</v>
      </c>
      <c r="B40" s="274" t="s">
        <v>177</v>
      </c>
      <c r="C40" s="275" t="s">
        <v>178</v>
      </c>
      <c r="D40" s="276"/>
      <c r="E40" s="277"/>
      <c r="F40" s="277"/>
      <c r="G40" s="278"/>
      <c r="H40" s="279"/>
      <c r="I40" s="280"/>
      <c r="J40" s="281"/>
      <c r="K40" s="282"/>
      <c r="O40" s="283">
        <v>1</v>
      </c>
    </row>
    <row r="41" spans="1:80">
      <c r="A41" s="284">
        <v>26</v>
      </c>
      <c r="B41" s="285" t="s">
        <v>180</v>
      </c>
      <c r="C41" s="286" t="s">
        <v>181</v>
      </c>
      <c r="D41" s="287" t="s">
        <v>110</v>
      </c>
      <c r="E41" s="288">
        <v>3742</v>
      </c>
      <c r="F41" s="288">
        <v>0</v>
      </c>
      <c r="G41" s="289">
        <f>E41*F41</f>
        <v>0</v>
      </c>
      <c r="H41" s="290">
        <v>0.30360999999999999</v>
      </c>
      <c r="I41" s="291">
        <f>E41*H41</f>
        <v>1136.10862</v>
      </c>
      <c r="J41" s="290">
        <v>0</v>
      </c>
      <c r="K41" s="291">
        <f>E41*J41</f>
        <v>0</v>
      </c>
      <c r="O41" s="283">
        <v>2</v>
      </c>
      <c r="AA41" s="254">
        <v>1</v>
      </c>
      <c r="AB41" s="254">
        <v>1</v>
      </c>
      <c r="AC41" s="254">
        <v>1</v>
      </c>
      <c r="AZ41" s="254">
        <v>1</v>
      </c>
      <c r="BA41" s="254">
        <f>IF(AZ41=1,G41,0)</f>
        <v>0</v>
      </c>
      <c r="BB41" s="254">
        <f>IF(AZ41=2,G41,0)</f>
        <v>0</v>
      </c>
      <c r="BC41" s="254">
        <f>IF(AZ41=3,G41,0)</f>
        <v>0</v>
      </c>
      <c r="BD41" s="254">
        <f>IF(AZ41=4,G41,0)</f>
        <v>0</v>
      </c>
      <c r="BE41" s="254">
        <f>IF(AZ41=5,G41,0)</f>
        <v>0</v>
      </c>
      <c r="CA41" s="283">
        <v>1</v>
      </c>
      <c r="CB41" s="283">
        <v>1</v>
      </c>
    </row>
    <row r="42" spans="1:80">
      <c r="A42" s="284">
        <v>27</v>
      </c>
      <c r="B42" s="285" t="s">
        <v>182</v>
      </c>
      <c r="C42" s="286" t="s">
        <v>183</v>
      </c>
      <c r="D42" s="287" t="s">
        <v>110</v>
      </c>
      <c r="E42" s="288">
        <v>3564</v>
      </c>
      <c r="F42" s="288">
        <v>0</v>
      </c>
      <c r="G42" s="289">
        <f>E42*F42</f>
        <v>0</v>
      </c>
      <c r="H42" s="290">
        <v>0.37080000000000002</v>
      </c>
      <c r="I42" s="291">
        <f>E42*H42</f>
        <v>1321.5312000000001</v>
      </c>
      <c r="J42" s="290">
        <v>0</v>
      </c>
      <c r="K42" s="291">
        <f>E42*J42</f>
        <v>0</v>
      </c>
      <c r="O42" s="283">
        <v>2</v>
      </c>
      <c r="AA42" s="254">
        <v>1</v>
      </c>
      <c r="AB42" s="254">
        <v>1</v>
      </c>
      <c r="AC42" s="254">
        <v>1</v>
      </c>
      <c r="AZ42" s="254">
        <v>1</v>
      </c>
      <c r="BA42" s="254">
        <f>IF(AZ42=1,G42,0)</f>
        <v>0</v>
      </c>
      <c r="BB42" s="254">
        <f>IF(AZ42=2,G42,0)</f>
        <v>0</v>
      </c>
      <c r="BC42" s="254">
        <f>IF(AZ42=3,G42,0)</f>
        <v>0</v>
      </c>
      <c r="BD42" s="254">
        <f>IF(AZ42=4,G42,0)</f>
        <v>0</v>
      </c>
      <c r="BE42" s="254">
        <f>IF(AZ42=5,G42,0)</f>
        <v>0</v>
      </c>
      <c r="CA42" s="283">
        <v>1</v>
      </c>
      <c r="CB42" s="283">
        <v>1</v>
      </c>
    </row>
    <row r="43" spans="1:80">
      <c r="A43" s="284">
        <v>28</v>
      </c>
      <c r="B43" s="285" t="s">
        <v>184</v>
      </c>
      <c r="C43" s="286" t="s">
        <v>185</v>
      </c>
      <c r="D43" s="287" t="s">
        <v>110</v>
      </c>
      <c r="E43" s="288">
        <v>1040</v>
      </c>
      <c r="F43" s="288">
        <v>0</v>
      </c>
      <c r="G43" s="289">
        <f>E43*F43</f>
        <v>0</v>
      </c>
      <c r="H43" s="290">
        <v>0.18776000000000001</v>
      </c>
      <c r="I43" s="291">
        <f>E43*H43</f>
        <v>195.27040000000002</v>
      </c>
      <c r="J43" s="290">
        <v>0</v>
      </c>
      <c r="K43" s="291">
        <f>E43*J43</f>
        <v>0</v>
      </c>
      <c r="O43" s="283">
        <v>2</v>
      </c>
      <c r="AA43" s="254">
        <v>1</v>
      </c>
      <c r="AB43" s="254">
        <v>1</v>
      </c>
      <c r="AC43" s="254">
        <v>1</v>
      </c>
      <c r="AZ43" s="254">
        <v>1</v>
      </c>
      <c r="BA43" s="254">
        <f>IF(AZ43=1,G43,0)</f>
        <v>0</v>
      </c>
      <c r="BB43" s="254">
        <f>IF(AZ43=2,G43,0)</f>
        <v>0</v>
      </c>
      <c r="BC43" s="254">
        <f>IF(AZ43=3,G43,0)</f>
        <v>0</v>
      </c>
      <c r="BD43" s="254">
        <f>IF(AZ43=4,G43,0)</f>
        <v>0</v>
      </c>
      <c r="BE43" s="254">
        <f>IF(AZ43=5,G43,0)</f>
        <v>0</v>
      </c>
      <c r="CA43" s="283">
        <v>1</v>
      </c>
      <c r="CB43" s="283">
        <v>1</v>
      </c>
    </row>
    <row r="44" spans="1:80">
      <c r="A44" s="284">
        <v>29</v>
      </c>
      <c r="B44" s="285" t="s">
        <v>186</v>
      </c>
      <c r="C44" s="286" t="s">
        <v>187</v>
      </c>
      <c r="D44" s="287" t="s">
        <v>129</v>
      </c>
      <c r="E44" s="288">
        <v>312</v>
      </c>
      <c r="F44" s="288">
        <v>0</v>
      </c>
      <c r="G44" s="289">
        <f>E44*F44</f>
        <v>0</v>
      </c>
      <c r="H44" s="290">
        <v>0</v>
      </c>
      <c r="I44" s="291">
        <f>E44*H44</f>
        <v>0</v>
      </c>
      <c r="J44" s="290">
        <v>0</v>
      </c>
      <c r="K44" s="291">
        <f>E44*J44</f>
        <v>0</v>
      </c>
      <c r="O44" s="283">
        <v>2</v>
      </c>
      <c r="AA44" s="254">
        <v>1</v>
      </c>
      <c r="AB44" s="254">
        <v>1</v>
      </c>
      <c r="AC44" s="254">
        <v>1</v>
      </c>
      <c r="AZ44" s="254">
        <v>1</v>
      </c>
      <c r="BA44" s="254">
        <f>IF(AZ44=1,G44,0)</f>
        <v>0</v>
      </c>
      <c r="BB44" s="254">
        <f>IF(AZ44=2,G44,0)</f>
        <v>0</v>
      </c>
      <c r="BC44" s="254">
        <f>IF(AZ44=3,G44,0)</f>
        <v>0</v>
      </c>
      <c r="BD44" s="254">
        <f>IF(AZ44=4,G44,0)</f>
        <v>0</v>
      </c>
      <c r="BE44" s="254">
        <f>IF(AZ44=5,G44,0)</f>
        <v>0</v>
      </c>
      <c r="CA44" s="283">
        <v>1</v>
      </c>
      <c r="CB44" s="283">
        <v>1</v>
      </c>
    </row>
    <row r="45" spans="1:80">
      <c r="A45" s="284">
        <v>30</v>
      </c>
      <c r="B45" s="285" t="s">
        <v>188</v>
      </c>
      <c r="C45" s="286" t="s">
        <v>189</v>
      </c>
      <c r="D45" s="287" t="s">
        <v>190</v>
      </c>
      <c r="E45" s="288">
        <v>530.4</v>
      </c>
      <c r="F45" s="288">
        <v>0</v>
      </c>
      <c r="G45" s="289">
        <f>E45*F45</f>
        <v>0</v>
      </c>
      <c r="H45" s="290">
        <v>1</v>
      </c>
      <c r="I45" s="291">
        <f>E45*H45</f>
        <v>530.4</v>
      </c>
      <c r="J45" s="290"/>
      <c r="K45" s="291">
        <f>E45*J45</f>
        <v>0</v>
      </c>
      <c r="O45" s="283">
        <v>2</v>
      </c>
      <c r="AA45" s="254">
        <v>3</v>
      </c>
      <c r="AB45" s="254">
        <v>1</v>
      </c>
      <c r="AC45" s="254">
        <v>58344169</v>
      </c>
      <c r="AZ45" s="254">
        <v>1</v>
      </c>
      <c r="BA45" s="254">
        <f>IF(AZ45=1,G45,0)</f>
        <v>0</v>
      </c>
      <c r="BB45" s="254">
        <f>IF(AZ45=2,G45,0)</f>
        <v>0</v>
      </c>
      <c r="BC45" s="254">
        <f>IF(AZ45=3,G45,0)</f>
        <v>0</v>
      </c>
      <c r="BD45" s="254">
        <f>IF(AZ45=4,G45,0)</f>
        <v>0</v>
      </c>
      <c r="BE45" s="254">
        <f>IF(AZ45=5,G45,0)</f>
        <v>0</v>
      </c>
      <c r="CA45" s="283">
        <v>3</v>
      </c>
      <c r="CB45" s="283">
        <v>1</v>
      </c>
    </row>
    <row r="46" spans="1:80">
      <c r="A46" s="284">
        <v>31</v>
      </c>
      <c r="B46" s="285" t="s">
        <v>191</v>
      </c>
      <c r="C46" s="286" t="s">
        <v>192</v>
      </c>
      <c r="D46" s="287" t="s">
        <v>110</v>
      </c>
      <c r="E46" s="288">
        <v>3394</v>
      </c>
      <c r="F46" s="288">
        <v>0</v>
      </c>
      <c r="G46" s="289">
        <f>E46*F46</f>
        <v>0</v>
      </c>
      <c r="H46" s="290">
        <v>0.20604</v>
      </c>
      <c r="I46" s="291">
        <f>E46*H46</f>
        <v>699.29975999999999</v>
      </c>
      <c r="J46" s="290">
        <v>0</v>
      </c>
      <c r="K46" s="291">
        <f>E46*J46</f>
        <v>0</v>
      </c>
      <c r="O46" s="283">
        <v>2</v>
      </c>
      <c r="AA46" s="254">
        <v>1</v>
      </c>
      <c r="AB46" s="254">
        <v>1</v>
      </c>
      <c r="AC46" s="254">
        <v>1</v>
      </c>
      <c r="AZ46" s="254">
        <v>1</v>
      </c>
      <c r="BA46" s="254">
        <f>IF(AZ46=1,G46,0)</f>
        <v>0</v>
      </c>
      <c r="BB46" s="254">
        <f>IF(AZ46=2,G46,0)</f>
        <v>0</v>
      </c>
      <c r="BC46" s="254">
        <f>IF(AZ46=3,G46,0)</f>
        <v>0</v>
      </c>
      <c r="BD46" s="254">
        <f>IF(AZ46=4,G46,0)</f>
        <v>0</v>
      </c>
      <c r="BE46" s="254">
        <f>IF(AZ46=5,G46,0)</f>
        <v>0</v>
      </c>
      <c r="CA46" s="283">
        <v>1</v>
      </c>
      <c r="CB46" s="283">
        <v>1</v>
      </c>
    </row>
    <row r="47" spans="1:80">
      <c r="A47" s="284">
        <v>32</v>
      </c>
      <c r="B47" s="285" t="s">
        <v>193</v>
      </c>
      <c r="C47" s="286" t="s">
        <v>194</v>
      </c>
      <c r="D47" s="287" t="s">
        <v>110</v>
      </c>
      <c r="E47" s="288">
        <v>6788</v>
      </c>
      <c r="F47" s="288">
        <v>0</v>
      </c>
      <c r="G47" s="289">
        <f>E47*F47</f>
        <v>0</v>
      </c>
      <c r="H47" s="290">
        <v>1.337E-2</v>
      </c>
      <c r="I47" s="291">
        <f>E47*H47</f>
        <v>90.755560000000003</v>
      </c>
      <c r="J47" s="290">
        <v>0</v>
      </c>
      <c r="K47" s="291">
        <f>E47*J47</f>
        <v>0</v>
      </c>
      <c r="O47" s="283">
        <v>2</v>
      </c>
      <c r="AA47" s="254">
        <v>1</v>
      </c>
      <c r="AB47" s="254">
        <v>1</v>
      </c>
      <c r="AC47" s="254">
        <v>1</v>
      </c>
      <c r="AZ47" s="254">
        <v>1</v>
      </c>
      <c r="BA47" s="254">
        <f>IF(AZ47=1,G47,0)</f>
        <v>0</v>
      </c>
      <c r="BB47" s="254">
        <f>IF(AZ47=2,G47,0)</f>
        <v>0</v>
      </c>
      <c r="BC47" s="254">
        <f>IF(AZ47=3,G47,0)</f>
        <v>0</v>
      </c>
      <c r="BD47" s="254">
        <f>IF(AZ47=4,G47,0)</f>
        <v>0</v>
      </c>
      <c r="BE47" s="254">
        <f>IF(AZ47=5,G47,0)</f>
        <v>0</v>
      </c>
      <c r="CA47" s="283">
        <v>1</v>
      </c>
      <c r="CB47" s="283">
        <v>1</v>
      </c>
    </row>
    <row r="48" spans="1:80">
      <c r="A48" s="292"/>
      <c r="B48" s="295"/>
      <c r="C48" s="296" t="s">
        <v>195</v>
      </c>
      <c r="D48" s="297"/>
      <c r="E48" s="298">
        <v>6788</v>
      </c>
      <c r="F48" s="299"/>
      <c r="G48" s="300"/>
      <c r="H48" s="301"/>
      <c r="I48" s="293"/>
      <c r="J48" s="302"/>
      <c r="K48" s="293"/>
      <c r="M48" s="294" t="s">
        <v>195</v>
      </c>
      <c r="O48" s="283"/>
    </row>
    <row r="49" spans="1:80">
      <c r="A49" s="284">
        <v>33</v>
      </c>
      <c r="B49" s="285" t="s">
        <v>196</v>
      </c>
      <c r="C49" s="286" t="s">
        <v>197</v>
      </c>
      <c r="D49" s="287" t="s">
        <v>110</v>
      </c>
      <c r="E49" s="288">
        <v>352</v>
      </c>
      <c r="F49" s="288">
        <v>0</v>
      </c>
      <c r="G49" s="289">
        <f>E49*F49</f>
        <v>0</v>
      </c>
      <c r="H49" s="290">
        <v>3.15E-2</v>
      </c>
      <c r="I49" s="291">
        <f>E49*H49</f>
        <v>11.088000000000001</v>
      </c>
      <c r="J49" s="290">
        <v>0</v>
      </c>
      <c r="K49" s="291">
        <f>E49*J49</f>
        <v>0</v>
      </c>
      <c r="O49" s="283">
        <v>2</v>
      </c>
      <c r="AA49" s="254">
        <v>1</v>
      </c>
      <c r="AB49" s="254">
        <v>1</v>
      </c>
      <c r="AC49" s="254">
        <v>1</v>
      </c>
      <c r="AZ49" s="254">
        <v>1</v>
      </c>
      <c r="BA49" s="254">
        <f>IF(AZ49=1,G49,0)</f>
        <v>0</v>
      </c>
      <c r="BB49" s="254">
        <f>IF(AZ49=2,G49,0)</f>
        <v>0</v>
      </c>
      <c r="BC49" s="254">
        <f>IF(AZ49=3,G49,0)</f>
        <v>0</v>
      </c>
      <c r="BD49" s="254">
        <f>IF(AZ49=4,G49,0)</f>
        <v>0</v>
      </c>
      <c r="BE49" s="254">
        <f>IF(AZ49=5,G49,0)</f>
        <v>0</v>
      </c>
      <c r="CA49" s="283">
        <v>1</v>
      </c>
      <c r="CB49" s="283">
        <v>1</v>
      </c>
    </row>
    <row r="50" spans="1:80">
      <c r="A50" s="284">
        <v>34</v>
      </c>
      <c r="B50" s="285" t="s">
        <v>198</v>
      </c>
      <c r="C50" s="286" t="s">
        <v>199</v>
      </c>
      <c r="D50" s="287" t="s">
        <v>160</v>
      </c>
      <c r="E50" s="288">
        <v>1467.84</v>
      </c>
      <c r="F50" s="288">
        <v>0</v>
      </c>
      <c r="G50" s="289">
        <f>E50*F50</f>
        <v>0</v>
      </c>
      <c r="H50" s="290">
        <v>2.5999999999999999E-2</v>
      </c>
      <c r="I50" s="291">
        <f>E50*H50</f>
        <v>38.163839999999993</v>
      </c>
      <c r="J50" s="290"/>
      <c r="K50" s="291">
        <f>E50*J50</f>
        <v>0</v>
      </c>
      <c r="O50" s="283">
        <v>2</v>
      </c>
      <c r="AA50" s="254">
        <v>3</v>
      </c>
      <c r="AB50" s="254">
        <v>1</v>
      </c>
      <c r="AC50" s="254">
        <v>592452590</v>
      </c>
      <c r="AZ50" s="254">
        <v>1</v>
      </c>
      <c r="BA50" s="254">
        <f>IF(AZ50=1,G50,0)</f>
        <v>0</v>
      </c>
      <c r="BB50" s="254">
        <f>IF(AZ50=2,G50,0)</f>
        <v>0</v>
      </c>
      <c r="BC50" s="254">
        <f>IF(AZ50=3,G50,0)</f>
        <v>0</v>
      </c>
      <c r="BD50" s="254">
        <f>IF(AZ50=4,G50,0)</f>
        <v>0</v>
      </c>
      <c r="BE50" s="254">
        <f>IF(AZ50=5,G50,0)</f>
        <v>0</v>
      </c>
      <c r="CA50" s="283">
        <v>3</v>
      </c>
      <c r="CB50" s="283">
        <v>1</v>
      </c>
    </row>
    <row r="51" spans="1:80">
      <c r="A51" s="292"/>
      <c r="B51" s="295"/>
      <c r="C51" s="296" t="s">
        <v>200</v>
      </c>
      <c r="D51" s="297"/>
      <c r="E51" s="298">
        <v>1467.84</v>
      </c>
      <c r="F51" s="299"/>
      <c r="G51" s="300"/>
      <c r="H51" s="301"/>
      <c r="I51" s="293"/>
      <c r="J51" s="302"/>
      <c r="K51" s="293"/>
      <c r="M51" s="294" t="s">
        <v>200</v>
      </c>
      <c r="O51" s="283"/>
    </row>
    <row r="52" spans="1:80">
      <c r="A52" s="303"/>
      <c r="B52" s="304" t="s">
        <v>100</v>
      </c>
      <c r="C52" s="305" t="s">
        <v>179</v>
      </c>
      <c r="D52" s="306"/>
      <c r="E52" s="307"/>
      <c r="F52" s="308"/>
      <c r="G52" s="309">
        <f>SUM(G40:G51)</f>
        <v>0</v>
      </c>
      <c r="H52" s="310"/>
      <c r="I52" s="311">
        <f>SUM(I40:I51)</f>
        <v>4022.6173800000006</v>
      </c>
      <c r="J52" s="310"/>
      <c r="K52" s="311">
        <f>SUM(K40:K51)</f>
        <v>0</v>
      </c>
      <c r="O52" s="283">
        <v>4</v>
      </c>
      <c r="BA52" s="312">
        <f>SUM(BA40:BA51)</f>
        <v>0</v>
      </c>
      <c r="BB52" s="312">
        <f>SUM(BB40:BB51)</f>
        <v>0</v>
      </c>
      <c r="BC52" s="312">
        <f>SUM(BC40:BC51)</f>
        <v>0</v>
      </c>
      <c r="BD52" s="312">
        <f>SUM(BD40:BD51)</f>
        <v>0</v>
      </c>
      <c r="BE52" s="312">
        <f>SUM(BE40:BE51)</f>
        <v>0</v>
      </c>
    </row>
    <row r="53" spans="1:80">
      <c r="A53" s="273" t="s">
        <v>97</v>
      </c>
      <c r="B53" s="274" t="s">
        <v>201</v>
      </c>
      <c r="C53" s="275" t="s">
        <v>202</v>
      </c>
      <c r="D53" s="276"/>
      <c r="E53" s="277"/>
      <c r="F53" s="277"/>
      <c r="G53" s="278"/>
      <c r="H53" s="279"/>
      <c r="I53" s="280"/>
      <c r="J53" s="281"/>
      <c r="K53" s="282"/>
      <c r="O53" s="283">
        <v>1</v>
      </c>
    </row>
    <row r="54" spans="1:80">
      <c r="A54" s="284">
        <v>35</v>
      </c>
      <c r="B54" s="285" t="s">
        <v>204</v>
      </c>
      <c r="C54" s="286" t="s">
        <v>205</v>
      </c>
      <c r="D54" s="287" t="s">
        <v>160</v>
      </c>
      <c r="E54" s="288">
        <v>2</v>
      </c>
      <c r="F54" s="288">
        <v>0</v>
      </c>
      <c r="G54" s="289">
        <f>E54*F54</f>
        <v>0</v>
      </c>
      <c r="H54" s="290">
        <v>0.17213000000000001</v>
      </c>
      <c r="I54" s="291">
        <f>E54*H54</f>
        <v>0.34426000000000001</v>
      </c>
      <c r="J54" s="290">
        <v>0</v>
      </c>
      <c r="K54" s="291">
        <f>E54*J54</f>
        <v>0</v>
      </c>
      <c r="O54" s="283">
        <v>2</v>
      </c>
      <c r="AA54" s="254">
        <v>1</v>
      </c>
      <c r="AB54" s="254">
        <v>1</v>
      </c>
      <c r="AC54" s="254">
        <v>1</v>
      </c>
      <c r="AZ54" s="254">
        <v>1</v>
      </c>
      <c r="BA54" s="254">
        <f>IF(AZ54=1,G54,0)</f>
        <v>0</v>
      </c>
      <c r="BB54" s="254">
        <f>IF(AZ54=2,G54,0)</f>
        <v>0</v>
      </c>
      <c r="BC54" s="254">
        <f>IF(AZ54=3,G54,0)</f>
        <v>0</v>
      </c>
      <c r="BD54" s="254">
        <f>IF(AZ54=4,G54,0)</f>
        <v>0</v>
      </c>
      <c r="BE54" s="254">
        <f>IF(AZ54=5,G54,0)</f>
        <v>0</v>
      </c>
      <c r="CA54" s="283">
        <v>1</v>
      </c>
      <c r="CB54" s="283">
        <v>1</v>
      </c>
    </row>
    <row r="55" spans="1:80">
      <c r="A55" s="284">
        <v>36</v>
      </c>
      <c r="B55" s="285" t="s">
        <v>206</v>
      </c>
      <c r="C55" s="286" t="s">
        <v>207</v>
      </c>
      <c r="D55" s="287" t="s">
        <v>160</v>
      </c>
      <c r="E55" s="288">
        <v>2</v>
      </c>
      <c r="F55" s="288">
        <v>0</v>
      </c>
      <c r="G55" s="289">
        <f>E55*F55</f>
        <v>0</v>
      </c>
      <c r="H55" s="290">
        <v>2.2000000000000001E-3</v>
      </c>
      <c r="I55" s="291">
        <f>E55*H55</f>
        <v>4.4000000000000003E-3</v>
      </c>
      <c r="J55" s="290"/>
      <c r="K55" s="291">
        <f>E55*J55</f>
        <v>0</v>
      </c>
      <c r="O55" s="283">
        <v>2</v>
      </c>
      <c r="AA55" s="254">
        <v>3</v>
      </c>
      <c r="AB55" s="254">
        <v>1</v>
      </c>
      <c r="AC55" s="254">
        <v>56288950</v>
      </c>
      <c r="AZ55" s="254">
        <v>1</v>
      </c>
      <c r="BA55" s="254">
        <f>IF(AZ55=1,G55,0)</f>
        <v>0</v>
      </c>
      <c r="BB55" s="254">
        <f>IF(AZ55=2,G55,0)</f>
        <v>0</v>
      </c>
      <c r="BC55" s="254">
        <f>IF(AZ55=3,G55,0)</f>
        <v>0</v>
      </c>
      <c r="BD55" s="254">
        <f>IF(AZ55=4,G55,0)</f>
        <v>0</v>
      </c>
      <c r="BE55" s="254">
        <f>IF(AZ55=5,G55,0)</f>
        <v>0</v>
      </c>
      <c r="CA55" s="283">
        <v>3</v>
      </c>
      <c r="CB55" s="283">
        <v>1</v>
      </c>
    </row>
    <row r="56" spans="1:80">
      <c r="A56" s="284">
        <v>37</v>
      </c>
      <c r="B56" s="285" t="s">
        <v>208</v>
      </c>
      <c r="C56" s="286" t="s">
        <v>209</v>
      </c>
      <c r="D56" s="287" t="s">
        <v>210</v>
      </c>
      <c r="E56" s="288">
        <v>220</v>
      </c>
      <c r="F56" s="288">
        <v>0</v>
      </c>
      <c r="G56" s="289">
        <f>E56*F56</f>
        <v>0</v>
      </c>
      <c r="H56" s="290">
        <v>9.1069999999999998E-2</v>
      </c>
      <c r="I56" s="291">
        <f>E56*H56</f>
        <v>20.035399999999999</v>
      </c>
      <c r="J56" s="290">
        <v>0</v>
      </c>
      <c r="K56" s="291">
        <f>E56*J56</f>
        <v>0</v>
      </c>
      <c r="O56" s="283">
        <v>2</v>
      </c>
      <c r="AA56" s="254">
        <v>1</v>
      </c>
      <c r="AB56" s="254">
        <v>1</v>
      </c>
      <c r="AC56" s="254">
        <v>1</v>
      </c>
      <c r="AZ56" s="254">
        <v>1</v>
      </c>
      <c r="BA56" s="254">
        <f>IF(AZ56=1,G56,0)</f>
        <v>0</v>
      </c>
      <c r="BB56" s="254">
        <f>IF(AZ56=2,G56,0)</f>
        <v>0</v>
      </c>
      <c r="BC56" s="254">
        <f>IF(AZ56=3,G56,0)</f>
        <v>0</v>
      </c>
      <c r="BD56" s="254">
        <f>IF(AZ56=4,G56,0)</f>
        <v>0</v>
      </c>
      <c r="BE56" s="254">
        <f>IF(AZ56=5,G56,0)</f>
        <v>0</v>
      </c>
      <c r="CA56" s="283">
        <v>1</v>
      </c>
      <c r="CB56" s="283">
        <v>1</v>
      </c>
    </row>
    <row r="57" spans="1:80">
      <c r="A57" s="284">
        <v>38</v>
      </c>
      <c r="B57" s="285" t="s">
        <v>211</v>
      </c>
      <c r="C57" s="286" t="s">
        <v>212</v>
      </c>
      <c r="D57" s="287" t="s">
        <v>160</v>
      </c>
      <c r="E57" s="288">
        <v>733</v>
      </c>
      <c r="F57" s="288">
        <v>0</v>
      </c>
      <c r="G57" s="289">
        <f>E57*F57</f>
        <v>0</v>
      </c>
      <c r="H57" s="290">
        <v>4.3999999999999997E-2</v>
      </c>
      <c r="I57" s="291">
        <f>E57*H57</f>
        <v>32.251999999999995</v>
      </c>
      <c r="J57" s="290"/>
      <c r="K57" s="291">
        <f>E57*J57</f>
        <v>0</v>
      </c>
      <c r="O57" s="283">
        <v>2</v>
      </c>
      <c r="AA57" s="254">
        <v>3</v>
      </c>
      <c r="AB57" s="254">
        <v>1</v>
      </c>
      <c r="AC57" s="254" t="s">
        <v>211</v>
      </c>
      <c r="AZ57" s="254">
        <v>1</v>
      </c>
      <c r="BA57" s="254">
        <f>IF(AZ57=1,G57,0)</f>
        <v>0</v>
      </c>
      <c r="BB57" s="254">
        <f>IF(AZ57=2,G57,0)</f>
        <v>0</v>
      </c>
      <c r="BC57" s="254">
        <f>IF(AZ57=3,G57,0)</f>
        <v>0</v>
      </c>
      <c r="BD57" s="254">
        <f>IF(AZ57=4,G57,0)</f>
        <v>0</v>
      </c>
      <c r="BE57" s="254">
        <f>IF(AZ57=5,G57,0)</f>
        <v>0</v>
      </c>
      <c r="CA57" s="283">
        <v>3</v>
      </c>
      <c r="CB57" s="283">
        <v>1</v>
      </c>
    </row>
    <row r="58" spans="1:80">
      <c r="A58" s="284">
        <v>39</v>
      </c>
      <c r="B58" s="285" t="s">
        <v>213</v>
      </c>
      <c r="C58" s="286" t="s">
        <v>214</v>
      </c>
      <c r="D58" s="287" t="s">
        <v>210</v>
      </c>
      <c r="E58" s="288">
        <v>110</v>
      </c>
      <c r="F58" s="288">
        <v>0</v>
      </c>
      <c r="G58" s="289">
        <f>E58*F58</f>
        <v>0</v>
      </c>
      <c r="H58" s="290">
        <v>0</v>
      </c>
      <c r="I58" s="291">
        <f>E58*H58</f>
        <v>0</v>
      </c>
      <c r="J58" s="290">
        <v>0</v>
      </c>
      <c r="K58" s="291">
        <f>E58*J58</f>
        <v>0</v>
      </c>
      <c r="O58" s="283">
        <v>2</v>
      </c>
      <c r="AA58" s="254">
        <v>1</v>
      </c>
      <c r="AB58" s="254">
        <v>1</v>
      </c>
      <c r="AC58" s="254">
        <v>1</v>
      </c>
      <c r="AZ58" s="254">
        <v>1</v>
      </c>
      <c r="BA58" s="254">
        <f>IF(AZ58=1,G58,0)</f>
        <v>0</v>
      </c>
      <c r="BB58" s="254">
        <f>IF(AZ58=2,G58,0)</f>
        <v>0</v>
      </c>
      <c r="BC58" s="254">
        <f>IF(AZ58=3,G58,0)</f>
        <v>0</v>
      </c>
      <c r="BD58" s="254">
        <f>IF(AZ58=4,G58,0)</f>
        <v>0</v>
      </c>
      <c r="BE58" s="254">
        <f>IF(AZ58=5,G58,0)</f>
        <v>0</v>
      </c>
      <c r="CA58" s="283">
        <v>1</v>
      </c>
      <c r="CB58" s="283">
        <v>1</v>
      </c>
    </row>
    <row r="59" spans="1:80">
      <c r="A59" s="303"/>
      <c r="B59" s="304" t="s">
        <v>100</v>
      </c>
      <c r="C59" s="305" t="s">
        <v>203</v>
      </c>
      <c r="D59" s="306"/>
      <c r="E59" s="307"/>
      <c r="F59" s="308"/>
      <c r="G59" s="309">
        <f>SUM(G53:G58)</f>
        <v>0</v>
      </c>
      <c r="H59" s="310"/>
      <c r="I59" s="311">
        <f>SUM(I53:I58)</f>
        <v>52.636059999999993</v>
      </c>
      <c r="J59" s="310"/>
      <c r="K59" s="311">
        <f>SUM(K53:K58)</f>
        <v>0</v>
      </c>
      <c r="O59" s="283">
        <v>4</v>
      </c>
      <c r="BA59" s="312">
        <f>SUM(BA53:BA58)</f>
        <v>0</v>
      </c>
      <c r="BB59" s="312">
        <f>SUM(BB53:BB58)</f>
        <v>0</v>
      </c>
      <c r="BC59" s="312">
        <f>SUM(BC53:BC58)</f>
        <v>0</v>
      </c>
      <c r="BD59" s="312">
        <f>SUM(BD53:BD58)</f>
        <v>0</v>
      </c>
      <c r="BE59" s="312">
        <f>SUM(BE53:BE58)</f>
        <v>0</v>
      </c>
    </row>
    <row r="60" spans="1:80">
      <c r="A60" s="273" t="s">
        <v>97</v>
      </c>
      <c r="B60" s="274" t="s">
        <v>215</v>
      </c>
      <c r="C60" s="275" t="s">
        <v>216</v>
      </c>
      <c r="D60" s="276"/>
      <c r="E60" s="277"/>
      <c r="F60" s="277"/>
      <c r="G60" s="278"/>
      <c r="H60" s="279"/>
      <c r="I60" s="280"/>
      <c r="J60" s="281"/>
      <c r="K60" s="282"/>
      <c r="O60" s="283">
        <v>1</v>
      </c>
    </row>
    <row r="61" spans="1:80">
      <c r="A61" s="284">
        <v>40</v>
      </c>
      <c r="B61" s="285" t="s">
        <v>218</v>
      </c>
      <c r="C61" s="286" t="s">
        <v>219</v>
      </c>
      <c r="D61" s="287" t="s">
        <v>220</v>
      </c>
      <c r="E61" s="288">
        <v>4062.7069999999999</v>
      </c>
      <c r="F61" s="288">
        <v>0</v>
      </c>
      <c r="G61" s="289">
        <f>E61*F61</f>
        <v>0</v>
      </c>
      <c r="H61" s="290">
        <v>0</v>
      </c>
      <c r="I61" s="291">
        <f>E61*H61</f>
        <v>0</v>
      </c>
      <c r="J61" s="290">
        <v>0</v>
      </c>
      <c r="K61" s="291">
        <f>E61*J61</f>
        <v>0</v>
      </c>
      <c r="O61" s="283">
        <v>2</v>
      </c>
      <c r="AA61" s="254">
        <v>1</v>
      </c>
      <c r="AB61" s="254">
        <v>2</v>
      </c>
      <c r="AC61" s="254">
        <v>2</v>
      </c>
      <c r="AZ61" s="254">
        <v>1</v>
      </c>
      <c r="BA61" s="254">
        <f>IF(AZ61=1,G61,0)</f>
        <v>0</v>
      </c>
      <c r="BB61" s="254">
        <f>IF(AZ61=2,G61,0)</f>
        <v>0</v>
      </c>
      <c r="BC61" s="254">
        <f>IF(AZ61=3,G61,0)</f>
        <v>0</v>
      </c>
      <c r="BD61" s="254">
        <f>IF(AZ61=4,G61,0)</f>
        <v>0</v>
      </c>
      <c r="BE61" s="254">
        <f>IF(AZ61=5,G61,0)</f>
        <v>0</v>
      </c>
      <c r="CA61" s="283">
        <v>1</v>
      </c>
      <c r="CB61" s="283">
        <v>2</v>
      </c>
    </row>
    <row r="62" spans="1:80">
      <c r="A62" s="303"/>
      <c r="B62" s="304" t="s">
        <v>100</v>
      </c>
      <c r="C62" s="305" t="s">
        <v>217</v>
      </c>
      <c r="D62" s="306"/>
      <c r="E62" s="307"/>
      <c r="F62" s="308"/>
      <c r="G62" s="309">
        <f>SUM(G60:G61)</f>
        <v>0</v>
      </c>
      <c r="H62" s="310"/>
      <c r="I62" s="311">
        <f>SUM(I60:I61)</f>
        <v>0</v>
      </c>
      <c r="J62" s="310"/>
      <c r="K62" s="311">
        <f>SUM(K60:K61)</f>
        <v>0</v>
      </c>
      <c r="O62" s="283">
        <v>4</v>
      </c>
      <c r="BA62" s="312">
        <f>SUM(BA60:BA61)</f>
        <v>0</v>
      </c>
      <c r="BB62" s="312">
        <f>SUM(BB60:BB61)</f>
        <v>0</v>
      </c>
      <c r="BC62" s="312">
        <f>SUM(BC60:BC61)</f>
        <v>0</v>
      </c>
      <c r="BD62" s="312">
        <f>SUM(BD60:BD61)</f>
        <v>0</v>
      </c>
      <c r="BE62" s="312">
        <f>SUM(BE60:BE61)</f>
        <v>0</v>
      </c>
    </row>
    <row r="63" spans="1:80">
      <c r="A63" s="273" t="s">
        <v>97</v>
      </c>
      <c r="B63" s="274" t="s">
        <v>221</v>
      </c>
      <c r="C63" s="275" t="s">
        <v>222</v>
      </c>
      <c r="D63" s="276"/>
      <c r="E63" s="277"/>
      <c r="F63" s="277"/>
      <c r="G63" s="278"/>
      <c r="H63" s="279"/>
      <c r="I63" s="280"/>
      <c r="J63" s="281"/>
      <c r="K63" s="282"/>
      <c r="O63" s="283">
        <v>1</v>
      </c>
    </row>
    <row r="64" spans="1:80">
      <c r="A64" s="284">
        <v>41</v>
      </c>
      <c r="B64" s="285" t="s">
        <v>224</v>
      </c>
      <c r="C64" s="286" t="s">
        <v>225</v>
      </c>
      <c r="D64" s="287" t="s">
        <v>210</v>
      </c>
      <c r="E64" s="288">
        <v>12</v>
      </c>
      <c r="F64" s="288">
        <v>0</v>
      </c>
      <c r="G64" s="289">
        <f>E64*F64</f>
        <v>0</v>
      </c>
      <c r="H64" s="290">
        <v>0</v>
      </c>
      <c r="I64" s="291">
        <f>E64*H64</f>
        <v>0</v>
      </c>
      <c r="J64" s="290">
        <v>0</v>
      </c>
      <c r="K64" s="291">
        <f>E64*J64</f>
        <v>0</v>
      </c>
      <c r="O64" s="283">
        <v>2</v>
      </c>
      <c r="AA64" s="254">
        <v>1</v>
      </c>
      <c r="AB64" s="254">
        <v>9</v>
      </c>
      <c r="AC64" s="254">
        <v>9</v>
      </c>
      <c r="AZ64" s="254">
        <v>1</v>
      </c>
      <c r="BA64" s="254">
        <f>IF(AZ64=1,G64,0)</f>
        <v>0</v>
      </c>
      <c r="BB64" s="254">
        <f>IF(AZ64=2,G64,0)</f>
        <v>0</v>
      </c>
      <c r="BC64" s="254">
        <f>IF(AZ64=3,G64,0)</f>
        <v>0</v>
      </c>
      <c r="BD64" s="254">
        <f>IF(AZ64=4,G64,0)</f>
        <v>0</v>
      </c>
      <c r="BE64" s="254">
        <f>IF(AZ64=5,G64,0)</f>
        <v>0</v>
      </c>
      <c r="CA64" s="283">
        <v>1</v>
      </c>
      <c r="CB64" s="283">
        <v>9</v>
      </c>
    </row>
    <row r="65" spans="1:57">
      <c r="A65" s="303"/>
      <c r="B65" s="304" t="s">
        <v>100</v>
      </c>
      <c r="C65" s="305" t="s">
        <v>223</v>
      </c>
      <c r="D65" s="306"/>
      <c r="E65" s="307"/>
      <c r="F65" s="308"/>
      <c r="G65" s="309">
        <f>SUM(G63:G64)</f>
        <v>0</v>
      </c>
      <c r="H65" s="310"/>
      <c r="I65" s="311">
        <f>SUM(I63:I64)</f>
        <v>0</v>
      </c>
      <c r="J65" s="310"/>
      <c r="K65" s="311">
        <f>SUM(K63:K64)</f>
        <v>0</v>
      </c>
      <c r="O65" s="283">
        <v>4</v>
      </c>
      <c r="BA65" s="312">
        <f>SUM(BA63:BA64)</f>
        <v>0</v>
      </c>
      <c r="BB65" s="312">
        <f>SUM(BB63:BB64)</f>
        <v>0</v>
      </c>
      <c r="BC65" s="312">
        <f>SUM(BC63:BC64)</f>
        <v>0</v>
      </c>
      <c r="BD65" s="312">
        <f>SUM(BD63:BD64)</f>
        <v>0</v>
      </c>
      <c r="BE65" s="312">
        <f>SUM(BE63:BE64)</f>
        <v>0</v>
      </c>
    </row>
    <row r="66" spans="1:57">
      <c r="E66" s="254"/>
    </row>
    <row r="67" spans="1:57">
      <c r="E67" s="254"/>
    </row>
    <row r="68" spans="1:57">
      <c r="E68" s="254"/>
    </row>
    <row r="69" spans="1:57">
      <c r="E69" s="254"/>
    </row>
    <row r="70" spans="1:57">
      <c r="E70" s="254"/>
    </row>
    <row r="71" spans="1:57">
      <c r="E71" s="254"/>
    </row>
    <row r="72" spans="1:57">
      <c r="E72" s="254"/>
    </row>
    <row r="73" spans="1:57">
      <c r="E73" s="254"/>
    </row>
    <row r="74" spans="1:57">
      <c r="E74" s="254"/>
    </row>
    <row r="75" spans="1:57">
      <c r="E75" s="254"/>
    </row>
    <row r="76" spans="1:57">
      <c r="E76" s="254"/>
    </row>
    <row r="77" spans="1:57">
      <c r="E77" s="254"/>
    </row>
    <row r="78" spans="1:57">
      <c r="E78" s="254"/>
    </row>
    <row r="79" spans="1:57">
      <c r="E79" s="254"/>
    </row>
    <row r="80" spans="1:57">
      <c r="E80" s="254"/>
    </row>
    <row r="81" spans="1:7">
      <c r="E81" s="254"/>
    </row>
    <row r="82" spans="1:7">
      <c r="E82" s="254"/>
    </row>
    <row r="83" spans="1:7">
      <c r="E83" s="254"/>
    </row>
    <row r="84" spans="1:7">
      <c r="E84" s="254"/>
    </row>
    <row r="85" spans="1:7">
      <c r="E85" s="254"/>
    </row>
    <row r="86" spans="1:7">
      <c r="E86" s="254"/>
    </row>
    <row r="87" spans="1:7">
      <c r="E87" s="254"/>
    </row>
    <row r="88" spans="1:7">
      <c r="E88" s="254"/>
    </row>
    <row r="89" spans="1:7">
      <c r="A89" s="302"/>
      <c r="B89" s="302"/>
      <c r="C89" s="302"/>
      <c r="D89" s="302"/>
      <c r="E89" s="302"/>
      <c r="F89" s="302"/>
      <c r="G89" s="302"/>
    </row>
    <row r="90" spans="1:7">
      <c r="A90" s="302"/>
      <c r="B90" s="302"/>
      <c r="C90" s="302"/>
      <c r="D90" s="302"/>
      <c r="E90" s="302"/>
      <c r="F90" s="302"/>
      <c r="G90" s="302"/>
    </row>
    <row r="91" spans="1:7">
      <c r="A91" s="302"/>
      <c r="B91" s="302"/>
      <c r="C91" s="302"/>
      <c r="D91" s="302"/>
      <c r="E91" s="302"/>
      <c r="F91" s="302"/>
      <c r="G91" s="302"/>
    </row>
    <row r="92" spans="1:7">
      <c r="A92" s="302"/>
      <c r="B92" s="302"/>
      <c r="C92" s="302"/>
      <c r="D92" s="302"/>
      <c r="E92" s="302"/>
      <c r="F92" s="302"/>
      <c r="G92" s="302"/>
    </row>
    <row r="93" spans="1:7">
      <c r="E93" s="254"/>
    </row>
    <row r="94" spans="1:7">
      <c r="E94" s="254"/>
    </row>
    <row r="95" spans="1:7">
      <c r="E95" s="254"/>
    </row>
    <row r="96" spans="1:7">
      <c r="E96" s="254"/>
    </row>
    <row r="97" spans="5:5">
      <c r="E97" s="254"/>
    </row>
    <row r="98" spans="5:5">
      <c r="E98" s="254"/>
    </row>
    <row r="99" spans="5:5">
      <c r="E99" s="254"/>
    </row>
    <row r="100" spans="5:5">
      <c r="E100" s="254"/>
    </row>
    <row r="101" spans="5:5">
      <c r="E101" s="254"/>
    </row>
    <row r="102" spans="5:5">
      <c r="E102" s="254"/>
    </row>
    <row r="103" spans="5:5">
      <c r="E103" s="254"/>
    </row>
    <row r="104" spans="5:5">
      <c r="E104" s="254"/>
    </row>
    <row r="105" spans="5:5">
      <c r="E105" s="254"/>
    </row>
    <row r="106" spans="5:5">
      <c r="E106" s="254"/>
    </row>
    <row r="107" spans="5:5">
      <c r="E107" s="254"/>
    </row>
    <row r="108" spans="5:5">
      <c r="E108" s="254"/>
    </row>
    <row r="109" spans="5:5">
      <c r="E109" s="254"/>
    </row>
    <row r="110" spans="5:5">
      <c r="E110" s="254"/>
    </row>
    <row r="111" spans="5:5">
      <c r="E111" s="254"/>
    </row>
    <row r="112" spans="5:5">
      <c r="E112" s="254"/>
    </row>
    <row r="113" spans="1:7">
      <c r="E113" s="254"/>
    </row>
    <row r="114" spans="1:7">
      <c r="E114" s="254"/>
    </row>
    <row r="115" spans="1:7">
      <c r="E115" s="254"/>
    </row>
    <row r="116" spans="1:7">
      <c r="E116" s="254"/>
    </row>
    <row r="117" spans="1:7">
      <c r="E117" s="254"/>
    </row>
    <row r="118" spans="1:7">
      <c r="E118" s="254"/>
    </row>
    <row r="119" spans="1:7">
      <c r="E119" s="254"/>
    </row>
    <row r="120" spans="1:7">
      <c r="E120" s="254"/>
    </row>
    <row r="121" spans="1:7">
      <c r="E121" s="254"/>
    </row>
    <row r="122" spans="1:7">
      <c r="E122" s="254"/>
    </row>
    <row r="123" spans="1:7">
      <c r="E123" s="254"/>
    </row>
    <row r="124" spans="1:7">
      <c r="A124" s="313"/>
      <c r="B124" s="313"/>
    </row>
    <row r="125" spans="1:7">
      <c r="A125" s="302"/>
      <c r="B125" s="302"/>
      <c r="C125" s="314"/>
      <c r="D125" s="314"/>
      <c r="E125" s="315"/>
      <c r="F125" s="314"/>
      <c r="G125" s="316"/>
    </row>
    <row r="126" spans="1:7">
      <c r="A126" s="317"/>
      <c r="B126" s="317"/>
      <c r="C126" s="302"/>
      <c r="D126" s="302"/>
      <c r="E126" s="318"/>
      <c r="F126" s="302"/>
      <c r="G126" s="302"/>
    </row>
    <row r="127" spans="1:7">
      <c r="A127" s="302"/>
      <c r="B127" s="302"/>
      <c r="C127" s="302"/>
      <c r="D127" s="302"/>
      <c r="E127" s="318"/>
      <c r="F127" s="302"/>
      <c r="G127" s="302"/>
    </row>
    <row r="128" spans="1:7">
      <c r="A128" s="302"/>
      <c r="B128" s="302"/>
      <c r="C128" s="302"/>
      <c r="D128" s="302"/>
      <c r="E128" s="318"/>
      <c r="F128" s="302"/>
      <c r="G128" s="302"/>
    </row>
    <row r="129" spans="1:7">
      <c r="A129" s="302"/>
      <c r="B129" s="302"/>
      <c r="C129" s="302"/>
      <c r="D129" s="302"/>
      <c r="E129" s="318"/>
      <c r="F129" s="302"/>
      <c r="G129" s="302"/>
    </row>
    <row r="130" spans="1:7">
      <c r="A130" s="302"/>
      <c r="B130" s="302"/>
      <c r="C130" s="302"/>
      <c r="D130" s="302"/>
      <c r="E130" s="318"/>
      <c r="F130" s="302"/>
      <c r="G130" s="302"/>
    </row>
    <row r="131" spans="1:7">
      <c r="A131" s="302"/>
      <c r="B131" s="302"/>
      <c r="C131" s="302"/>
      <c r="D131" s="302"/>
      <c r="E131" s="318"/>
      <c r="F131" s="302"/>
      <c r="G131" s="302"/>
    </row>
    <row r="132" spans="1:7">
      <c r="A132" s="302"/>
      <c r="B132" s="302"/>
      <c r="C132" s="302"/>
      <c r="D132" s="302"/>
      <c r="E132" s="318"/>
      <c r="F132" s="302"/>
      <c r="G132" s="302"/>
    </row>
    <row r="133" spans="1:7">
      <c r="A133" s="302"/>
      <c r="B133" s="302"/>
      <c r="C133" s="302"/>
      <c r="D133" s="302"/>
      <c r="E133" s="318"/>
      <c r="F133" s="302"/>
      <c r="G133" s="302"/>
    </row>
    <row r="134" spans="1:7">
      <c r="A134" s="302"/>
      <c r="B134" s="302"/>
      <c r="C134" s="302"/>
      <c r="D134" s="302"/>
      <c r="E134" s="318"/>
      <c r="F134" s="302"/>
      <c r="G134" s="302"/>
    </row>
    <row r="135" spans="1:7">
      <c r="A135" s="302"/>
      <c r="B135" s="302"/>
      <c r="C135" s="302"/>
      <c r="D135" s="302"/>
      <c r="E135" s="318"/>
      <c r="F135" s="302"/>
      <c r="G135" s="302"/>
    </row>
    <row r="136" spans="1:7">
      <c r="A136" s="302"/>
      <c r="B136" s="302"/>
      <c r="C136" s="302"/>
      <c r="D136" s="302"/>
      <c r="E136" s="318"/>
      <c r="F136" s="302"/>
      <c r="G136" s="302"/>
    </row>
    <row r="137" spans="1:7">
      <c r="A137" s="302"/>
      <c r="B137" s="302"/>
      <c r="C137" s="302"/>
      <c r="D137" s="302"/>
      <c r="E137" s="318"/>
      <c r="F137" s="302"/>
      <c r="G137" s="302"/>
    </row>
    <row r="138" spans="1:7">
      <c r="A138" s="302"/>
      <c r="B138" s="302"/>
      <c r="C138" s="302"/>
      <c r="D138" s="302"/>
      <c r="E138" s="318"/>
      <c r="F138" s="302"/>
      <c r="G138" s="302"/>
    </row>
  </sheetData>
  <mergeCells count="6">
    <mergeCell ref="C48:D48"/>
    <mergeCell ref="C51:D51"/>
    <mergeCell ref="A1:G1"/>
    <mergeCell ref="A3:B3"/>
    <mergeCell ref="A4:B4"/>
    <mergeCell ref="E4:G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CV14 CV14_1 KL</vt:lpstr>
      <vt:lpstr>CV14 CV14_1 Rek</vt:lpstr>
      <vt:lpstr>CV14 CV14_1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'CV14 CV14_1 Pol'!Názvy_tisku</vt:lpstr>
      <vt:lpstr>'CV14 CV14_1 Rek'!Názvy_tisku</vt:lpstr>
      <vt:lpstr>Stavba!Objednatel</vt:lpstr>
      <vt:lpstr>Stavba!Objekt</vt:lpstr>
      <vt:lpstr>'CV14 CV14_1 KL'!Oblast_tisku</vt:lpstr>
      <vt:lpstr>'CV14 CV14_1 Pol'!Oblast_tisku</vt:lpstr>
      <vt:lpstr>'CV14 CV14_1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lukas</cp:lastModifiedBy>
  <dcterms:created xsi:type="dcterms:W3CDTF">2011-10-21T05:31:49Z</dcterms:created>
  <dcterms:modified xsi:type="dcterms:W3CDTF">2011-10-21T05:32:12Z</dcterms:modified>
</cp:coreProperties>
</file>